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02 Burnside\130_Reports\Annual\2019 Annuals\Mt Bonnie GR378\"/>
    </mc:Choice>
  </mc:AlternateContent>
  <bookViews>
    <workbookView xWindow="0" yWindow="0" windowWidth="25200" windowHeight="1227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7" i="1" l="1"/>
  <c r="AT117" i="1"/>
  <c r="AS117" i="1"/>
  <c r="AR117" i="1"/>
  <c r="AQ117" i="1"/>
  <c r="AP117" i="1"/>
  <c r="AO117" i="1"/>
  <c r="E117" i="1"/>
  <c r="AX116" i="1"/>
  <c r="AT116" i="1"/>
  <c r="AS116" i="1"/>
  <c r="AR116" i="1"/>
  <c r="AQ116" i="1"/>
  <c r="AP116" i="1"/>
  <c r="AW116" i="1" s="1"/>
  <c r="AO116" i="1"/>
  <c r="E116" i="1"/>
  <c r="AX115" i="1"/>
  <c r="AW115" i="1"/>
  <c r="AT115" i="1"/>
  <c r="AS115" i="1"/>
  <c r="AR115" i="1"/>
  <c r="AV115" i="1" s="1"/>
  <c r="AQ115" i="1"/>
  <c r="AP115" i="1"/>
  <c r="AO115" i="1"/>
  <c r="E115" i="1"/>
  <c r="AW114" i="1"/>
  <c r="AT114" i="1"/>
  <c r="AS114" i="1"/>
  <c r="AR114" i="1"/>
  <c r="AQ114" i="1"/>
  <c r="AP114" i="1"/>
  <c r="AO114" i="1"/>
  <c r="E114" i="1"/>
  <c r="AU113" i="1"/>
  <c r="AT113" i="1"/>
  <c r="AS113" i="1"/>
  <c r="AR113" i="1"/>
  <c r="AQ113" i="1"/>
  <c r="AP113" i="1"/>
  <c r="E113" i="1"/>
  <c r="AX112" i="1"/>
  <c r="AT112" i="1"/>
  <c r="AS112" i="1"/>
  <c r="AR112" i="1"/>
  <c r="AQ112" i="1"/>
  <c r="AP112" i="1"/>
  <c r="AW112" i="1" s="1"/>
  <c r="E112" i="1"/>
  <c r="AU111" i="1"/>
  <c r="AT111" i="1"/>
  <c r="AS111" i="1"/>
  <c r="AR111" i="1"/>
  <c r="AQ111" i="1"/>
  <c r="AP111" i="1"/>
  <c r="AO111" i="1"/>
  <c r="E111" i="1"/>
  <c r="AX110" i="1"/>
  <c r="AT110" i="1"/>
  <c r="AS110" i="1"/>
  <c r="AR110" i="1"/>
  <c r="AQ110" i="1"/>
  <c r="AP110" i="1"/>
  <c r="AW110" i="1" s="1"/>
  <c r="AO110" i="1"/>
  <c r="E110" i="1"/>
  <c r="AX109" i="1"/>
  <c r="AW109" i="1"/>
  <c r="AT109" i="1"/>
  <c r="AS109" i="1"/>
  <c r="AR109" i="1"/>
  <c r="AV109" i="1" s="1"/>
  <c r="AQ109" i="1"/>
  <c r="AP109" i="1"/>
  <c r="AO109" i="1"/>
  <c r="E109" i="1"/>
  <c r="AW108" i="1"/>
  <c r="AT108" i="1"/>
  <c r="AS108" i="1"/>
  <c r="AR108" i="1"/>
  <c r="AQ108" i="1"/>
  <c r="AP108" i="1"/>
  <c r="AO108" i="1"/>
  <c r="E108" i="1"/>
  <c r="AU107" i="1"/>
  <c r="AT107" i="1"/>
  <c r="AS107" i="1"/>
  <c r="AR107" i="1"/>
  <c r="AQ107" i="1"/>
  <c r="AP107" i="1"/>
  <c r="AO107" i="1"/>
  <c r="E107" i="1"/>
  <c r="AX106" i="1"/>
  <c r="AT106" i="1"/>
  <c r="AS106" i="1"/>
  <c r="AR106" i="1"/>
  <c r="AV106" i="1" s="1"/>
  <c r="AQ106" i="1"/>
  <c r="AP106" i="1"/>
  <c r="AW106" i="1" s="1"/>
  <c r="AO106" i="1"/>
  <c r="E106" i="1"/>
  <c r="AX105" i="1"/>
  <c r="AW105" i="1"/>
  <c r="AT105" i="1"/>
  <c r="AS105" i="1"/>
  <c r="AR105" i="1"/>
  <c r="AV105" i="1" s="1"/>
  <c r="AQ105" i="1"/>
  <c r="AP105" i="1"/>
  <c r="AO105" i="1"/>
  <c r="E105" i="1"/>
  <c r="AW104" i="1"/>
  <c r="AT104" i="1"/>
  <c r="AS104" i="1"/>
  <c r="AR104" i="1"/>
  <c r="AQ104" i="1"/>
  <c r="AP104" i="1"/>
  <c r="AO104" i="1"/>
  <c r="E104" i="1"/>
  <c r="AU103" i="1"/>
  <c r="AT103" i="1"/>
  <c r="AS103" i="1"/>
  <c r="AR103" i="1"/>
  <c r="AQ103" i="1"/>
  <c r="AP103" i="1"/>
  <c r="AO103" i="1"/>
  <c r="E103" i="1"/>
  <c r="AX102" i="1"/>
  <c r="AT102" i="1"/>
  <c r="AS102" i="1"/>
  <c r="AR102" i="1"/>
  <c r="AQ102" i="1"/>
  <c r="AP102" i="1"/>
  <c r="AW102" i="1" s="1"/>
  <c r="AO102" i="1"/>
  <c r="E102" i="1"/>
  <c r="AX101" i="1"/>
  <c r="AW101" i="1"/>
  <c r="AT101" i="1"/>
  <c r="AS101" i="1"/>
  <c r="AR101" i="1"/>
  <c r="AV101" i="1" s="1"/>
  <c r="AQ101" i="1"/>
  <c r="AP101" i="1"/>
  <c r="AO101" i="1"/>
  <c r="E101" i="1"/>
  <c r="AW100" i="1"/>
  <c r="AT100" i="1"/>
  <c r="AS100" i="1"/>
  <c r="AR100" i="1"/>
  <c r="AQ100" i="1"/>
  <c r="AP100" i="1"/>
  <c r="AO100" i="1"/>
  <c r="E100" i="1"/>
  <c r="AU99" i="1"/>
  <c r="AT99" i="1"/>
  <c r="AS99" i="1"/>
  <c r="AR99" i="1"/>
  <c r="AQ99" i="1"/>
  <c r="AP99" i="1"/>
  <c r="AO99" i="1"/>
  <c r="E99" i="1"/>
  <c r="AX98" i="1"/>
  <c r="AT98" i="1"/>
  <c r="AS98" i="1"/>
  <c r="AR98" i="1"/>
  <c r="AV98" i="1" s="1"/>
  <c r="AQ98" i="1"/>
  <c r="AP98" i="1"/>
  <c r="AW98" i="1" s="1"/>
  <c r="AO98" i="1"/>
  <c r="E98" i="1"/>
  <c r="AX97" i="1"/>
  <c r="AW97" i="1"/>
  <c r="AT97" i="1"/>
  <c r="AS97" i="1"/>
  <c r="AR97" i="1"/>
  <c r="AV97" i="1" s="1"/>
  <c r="AQ97" i="1"/>
  <c r="AP97" i="1"/>
  <c r="AO97" i="1"/>
  <c r="E97" i="1"/>
  <c r="AW96" i="1"/>
  <c r="AT96" i="1"/>
  <c r="AS96" i="1"/>
  <c r="AR96" i="1"/>
  <c r="AQ96" i="1"/>
  <c r="AP96" i="1"/>
  <c r="AO96" i="1"/>
  <c r="E96" i="1"/>
  <c r="AU95" i="1"/>
  <c r="AT95" i="1"/>
  <c r="AS95" i="1"/>
  <c r="AR95" i="1"/>
  <c r="AQ95" i="1"/>
  <c r="AP95" i="1"/>
  <c r="AO95" i="1"/>
  <c r="E95" i="1"/>
  <c r="AX94" i="1"/>
  <c r="AT94" i="1"/>
  <c r="AS94" i="1"/>
  <c r="AR94" i="1"/>
  <c r="AQ94" i="1"/>
  <c r="AP94" i="1"/>
  <c r="AW94" i="1" s="1"/>
  <c r="AO94" i="1"/>
  <c r="E94" i="1"/>
  <c r="AX93" i="1"/>
  <c r="AW93" i="1"/>
  <c r="AT93" i="1"/>
  <c r="AS93" i="1"/>
  <c r="AR93" i="1"/>
  <c r="AV93" i="1" s="1"/>
  <c r="AQ93" i="1"/>
  <c r="AP93" i="1"/>
  <c r="AO93" i="1"/>
  <c r="E93" i="1"/>
  <c r="AW92" i="1"/>
  <c r="AT92" i="1"/>
  <c r="AS92" i="1"/>
  <c r="AR92" i="1"/>
  <c r="AQ92" i="1"/>
  <c r="AP92" i="1"/>
  <c r="AO92" i="1"/>
  <c r="E92" i="1"/>
  <c r="AU91" i="1"/>
  <c r="AT91" i="1"/>
  <c r="AS91" i="1"/>
  <c r="AR91" i="1"/>
  <c r="AQ91" i="1"/>
  <c r="AP91" i="1"/>
  <c r="AO91" i="1"/>
  <c r="E91" i="1"/>
  <c r="AX90" i="1"/>
  <c r="AT90" i="1"/>
  <c r="AS90" i="1"/>
  <c r="AR90" i="1"/>
  <c r="AV90" i="1" s="1"/>
  <c r="AQ90" i="1"/>
  <c r="AP90" i="1"/>
  <c r="AW90" i="1" s="1"/>
  <c r="AO90" i="1"/>
  <c r="E90" i="1"/>
  <c r="AX89" i="1"/>
  <c r="AW89" i="1"/>
  <c r="AT89" i="1"/>
  <c r="AS89" i="1"/>
  <c r="AR89" i="1"/>
  <c r="AV89" i="1" s="1"/>
  <c r="AQ89" i="1"/>
  <c r="AP89" i="1"/>
  <c r="AO89" i="1"/>
  <c r="E89" i="1"/>
  <c r="AW88" i="1"/>
  <c r="AT88" i="1"/>
  <c r="AS88" i="1"/>
  <c r="AR88" i="1"/>
  <c r="AQ88" i="1"/>
  <c r="AP88" i="1"/>
  <c r="AO88" i="1"/>
  <c r="E88" i="1"/>
  <c r="AU87" i="1"/>
  <c r="AT87" i="1"/>
  <c r="AS87" i="1"/>
  <c r="AR87" i="1"/>
  <c r="AQ87" i="1"/>
  <c r="AP87" i="1"/>
  <c r="AO87" i="1"/>
  <c r="E87" i="1"/>
  <c r="AX86" i="1"/>
  <c r="AT86" i="1"/>
  <c r="AS86" i="1"/>
  <c r="AR86" i="1"/>
  <c r="AQ86" i="1"/>
  <c r="AP86" i="1"/>
  <c r="AU86" i="1" s="1"/>
  <c r="AO86" i="1"/>
  <c r="E86" i="1"/>
  <c r="AX85" i="1"/>
  <c r="AW85" i="1"/>
  <c r="AT85" i="1"/>
  <c r="AS85" i="1"/>
  <c r="AR85" i="1"/>
  <c r="AV85" i="1" s="1"/>
  <c r="AQ85" i="1"/>
  <c r="AP85" i="1"/>
  <c r="AO85" i="1"/>
  <c r="E85" i="1"/>
  <c r="AW84" i="1"/>
  <c r="AT84" i="1"/>
  <c r="AS84" i="1"/>
  <c r="AR84" i="1"/>
  <c r="AQ84" i="1"/>
  <c r="AP84" i="1"/>
  <c r="AO84" i="1"/>
  <c r="E84" i="1"/>
  <c r="AU83" i="1"/>
  <c r="AT83" i="1"/>
  <c r="AS83" i="1"/>
  <c r="AR83" i="1"/>
  <c r="AQ83" i="1"/>
  <c r="AP83" i="1"/>
  <c r="AO83" i="1"/>
  <c r="E83" i="1"/>
  <c r="AX82" i="1"/>
  <c r="AT82" i="1"/>
  <c r="AS82" i="1"/>
  <c r="AR82" i="1"/>
  <c r="AW82" i="1" s="1"/>
  <c r="AQ82" i="1"/>
  <c r="AP82" i="1"/>
  <c r="AU82" i="1" s="1"/>
  <c r="AO82" i="1"/>
  <c r="E82" i="1"/>
  <c r="AX81" i="1"/>
  <c r="AW81" i="1"/>
  <c r="AT81" i="1"/>
  <c r="AS81" i="1"/>
  <c r="AR81" i="1"/>
  <c r="AV81" i="1" s="1"/>
  <c r="AQ81" i="1"/>
  <c r="AP81" i="1"/>
  <c r="AO81" i="1"/>
  <c r="E81" i="1"/>
  <c r="AW80" i="1"/>
  <c r="AT80" i="1"/>
  <c r="AS80" i="1"/>
  <c r="AR80" i="1"/>
  <c r="AQ80" i="1"/>
  <c r="AP80" i="1"/>
  <c r="AO80" i="1"/>
  <c r="E80" i="1"/>
  <c r="AU79" i="1"/>
  <c r="AT79" i="1"/>
  <c r="AS79" i="1"/>
  <c r="AR79" i="1"/>
  <c r="AQ79" i="1"/>
  <c r="AP79" i="1"/>
  <c r="AO79" i="1"/>
  <c r="E79" i="1"/>
  <c r="AX78" i="1"/>
  <c r="AT78" i="1"/>
  <c r="AS78" i="1"/>
  <c r="AR78" i="1"/>
  <c r="AQ78" i="1"/>
  <c r="AP78" i="1"/>
  <c r="AU78" i="1" s="1"/>
  <c r="AO78" i="1"/>
  <c r="E78" i="1"/>
  <c r="AX77" i="1"/>
  <c r="AW77" i="1"/>
  <c r="AT77" i="1"/>
  <c r="AS77" i="1"/>
  <c r="AR77" i="1"/>
  <c r="AV77" i="1" s="1"/>
  <c r="AQ77" i="1"/>
  <c r="AP77" i="1"/>
  <c r="AO77" i="1"/>
  <c r="E77" i="1"/>
  <c r="AW76" i="1"/>
  <c r="AT76" i="1"/>
  <c r="AS76" i="1"/>
  <c r="AR76" i="1"/>
  <c r="AQ76" i="1"/>
  <c r="AP76" i="1"/>
  <c r="AO76" i="1"/>
  <c r="E76" i="1"/>
  <c r="AU75" i="1"/>
  <c r="AT75" i="1"/>
  <c r="AS75" i="1"/>
  <c r="AR75" i="1"/>
  <c r="AQ75" i="1"/>
  <c r="AP75" i="1"/>
  <c r="AO75" i="1"/>
  <c r="E75" i="1"/>
  <c r="AX74" i="1"/>
  <c r="AT74" i="1"/>
  <c r="AS74" i="1"/>
  <c r="AR74" i="1"/>
  <c r="AW74" i="1" s="1"/>
  <c r="AQ74" i="1"/>
  <c r="AP74" i="1"/>
  <c r="AU74" i="1" s="1"/>
  <c r="AO74" i="1"/>
  <c r="E74" i="1"/>
  <c r="AX73" i="1"/>
  <c r="AW73" i="1"/>
  <c r="AT73" i="1"/>
  <c r="AS73" i="1"/>
  <c r="AR73" i="1"/>
  <c r="AV73" i="1" s="1"/>
  <c r="AQ73" i="1"/>
  <c r="AP73" i="1"/>
  <c r="AU73" i="1" s="1"/>
  <c r="AO73" i="1"/>
  <c r="E73" i="1"/>
  <c r="AW72" i="1"/>
  <c r="AT72" i="1"/>
  <c r="AS72" i="1"/>
  <c r="AR72" i="1"/>
  <c r="AQ72" i="1"/>
  <c r="AP72" i="1"/>
  <c r="AO72" i="1"/>
  <c r="E72" i="1"/>
  <c r="AU71" i="1"/>
  <c r="AT71" i="1"/>
  <c r="AS71" i="1"/>
  <c r="AR71" i="1"/>
  <c r="AQ71" i="1"/>
  <c r="AP71" i="1"/>
  <c r="AO71" i="1"/>
  <c r="E71" i="1"/>
  <c r="AX70" i="1"/>
  <c r="AT70" i="1"/>
  <c r="AS70" i="1"/>
  <c r="AR70" i="1"/>
  <c r="AQ70" i="1"/>
  <c r="AP70" i="1"/>
  <c r="AU70" i="1" s="1"/>
  <c r="AO70" i="1"/>
  <c r="E70" i="1"/>
  <c r="AX69" i="1"/>
  <c r="AW69" i="1"/>
  <c r="AT69" i="1"/>
  <c r="AS69" i="1"/>
  <c r="AR69" i="1"/>
  <c r="AV69" i="1" s="1"/>
  <c r="AQ69" i="1"/>
  <c r="AP69" i="1"/>
  <c r="AU69" i="1" s="1"/>
  <c r="AO69" i="1"/>
  <c r="E69" i="1"/>
  <c r="AW68" i="1"/>
  <c r="AT68" i="1"/>
  <c r="AS68" i="1"/>
  <c r="AR68" i="1"/>
  <c r="AQ68" i="1"/>
  <c r="AP68" i="1"/>
  <c r="AO68" i="1"/>
  <c r="E68" i="1"/>
  <c r="AU67" i="1"/>
  <c r="AT67" i="1"/>
  <c r="AS67" i="1"/>
  <c r="AR67" i="1"/>
  <c r="AQ67" i="1"/>
  <c r="AP67" i="1"/>
  <c r="AO67" i="1"/>
  <c r="E67" i="1"/>
  <c r="AX66" i="1"/>
  <c r="AT66" i="1"/>
  <c r="AS66" i="1"/>
  <c r="AR66" i="1"/>
  <c r="AW66" i="1" s="1"/>
  <c r="AQ66" i="1"/>
  <c r="AP66" i="1"/>
  <c r="AU66" i="1" s="1"/>
  <c r="AO66" i="1"/>
  <c r="E66" i="1"/>
  <c r="AX65" i="1"/>
  <c r="AW65" i="1"/>
  <c r="AT65" i="1"/>
  <c r="AS65" i="1"/>
  <c r="AR65" i="1"/>
  <c r="AV65" i="1" s="1"/>
  <c r="AQ65" i="1"/>
  <c r="AP65" i="1"/>
  <c r="AU65" i="1" s="1"/>
  <c r="AO65" i="1"/>
  <c r="E65" i="1"/>
  <c r="AW64" i="1"/>
  <c r="AT64" i="1"/>
  <c r="AS64" i="1"/>
  <c r="AR64" i="1"/>
  <c r="AQ64" i="1"/>
  <c r="AP64" i="1"/>
  <c r="AO64" i="1"/>
  <c r="E64" i="1"/>
  <c r="AU63" i="1"/>
  <c r="AT63" i="1"/>
  <c r="AS63" i="1"/>
  <c r="AR63" i="1"/>
  <c r="AQ63" i="1"/>
  <c r="AP63" i="1"/>
  <c r="AO63" i="1"/>
  <c r="E63" i="1"/>
  <c r="AX62" i="1"/>
  <c r="AT62" i="1"/>
  <c r="AS62" i="1"/>
  <c r="AR62" i="1"/>
  <c r="AQ62" i="1"/>
  <c r="AP62" i="1"/>
  <c r="AU62" i="1" s="1"/>
  <c r="AO62" i="1"/>
  <c r="E62" i="1"/>
  <c r="AX61" i="1"/>
  <c r="AW61" i="1"/>
  <c r="AT61" i="1"/>
  <c r="AS61" i="1"/>
  <c r="AR61" i="1"/>
  <c r="AV61" i="1" s="1"/>
  <c r="AQ61" i="1"/>
  <c r="AP61" i="1"/>
  <c r="AU61" i="1" s="1"/>
  <c r="AO61" i="1"/>
  <c r="E61" i="1"/>
  <c r="AW60" i="1"/>
  <c r="AT60" i="1"/>
  <c r="AS60" i="1"/>
  <c r="AR60" i="1"/>
  <c r="AQ60" i="1"/>
  <c r="AP60" i="1"/>
  <c r="AO60" i="1"/>
  <c r="E60" i="1"/>
  <c r="AU59" i="1"/>
  <c r="AT59" i="1"/>
  <c r="AS59" i="1"/>
  <c r="AR59" i="1"/>
  <c r="AQ59" i="1"/>
  <c r="AP59" i="1"/>
  <c r="AO59" i="1"/>
  <c r="E59" i="1"/>
  <c r="AX58" i="1"/>
  <c r="AT58" i="1"/>
  <c r="AS58" i="1"/>
  <c r="AR58" i="1"/>
  <c r="AW58" i="1" s="1"/>
  <c r="AQ58" i="1"/>
  <c r="AP58" i="1"/>
  <c r="AU58" i="1" s="1"/>
  <c r="AO58" i="1"/>
  <c r="E58" i="1"/>
  <c r="AX57" i="1"/>
  <c r="AW57" i="1"/>
  <c r="AT57" i="1"/>
  <c r="AS57" i="1"/>
  <c r="AR57" i="1"/>
  <c r="AV57" i="1" s="1"/>
  <c r="AQ57" i="1"/>
  <c r="AP57" i="1"/>
  <c r="AO57" i="1"/>
  <c r="E57" i="1"/>
  <c r="AW56" i="1"/>
  <c r="AT56" i="1"/>
  <c r="AS56" i="1"/>
  <c r="AR56" i="1"/>
  <c r="AQ56" i="1"/>
  <c r="AP56" i="1"/>
  <c r="AO56" i="1"/>
  <c r="E56" i="1"/>
  <c r="AU55" i="1"/>
  <c r="AT55" i="1"/>
  <c r="AS55" i="1"/>
  <c r="AR55" i="1"/>
  <c r="AQ55" i="1"/>
  <c r="AP55" i="1"/>
  <c r="AO55" i="1"/>
  <c r="E55" i="1"/>
  <c r="AX54" i="1"/>
  <c r="AT54" i="1"/>
  <c r="AS54" i="1"/>
  <c r="AR54" i="1"/>
  <c r="AQ54" i="1"/>
  <c r="AP54" i="1"/>
  <c r="AW54" i="1" s="1"/>
  <c r="AO54" i="1"/>
  <c r="E54" i="1"/>
  <c r="AX53" i="1"/>
  <c r="AW53" i="1"/>
  <c r="AT53" i="1"/>
  <c r="AS53" i="1"/>
  <c r="AR53" i="1"/>
  <c r="AV53" i="1" s="1"/>
  <c r="AQ53" i="1"/>
  <c r="AP53" i="1"/>
  <c r="AO53" i="1"/>
  <c r="E53" i="1"/>
  <c r="AW52" i="1"/>
  <c r="AT52" i="1"/>
  <c r="AS52" i="1"/>
  <c r="AR52" i="1"/>
  <c r="AQ52" i="1"/>
  <c r="AP52" i="1"/>
  <c r="AO52" i="1"/>
  <c r="E52" i="1"/>
  <c r="AU51" i="1"/>
  <c r="AT51" i="1"/>
  <c r="AS51" i="1"/>
  <c r="AR51" i="1"/>
  <c r="AQ51" i="1"/>
  <c r="AP51" i="1"/>
  <c r="AO51" i="1"/>
  <c r="E51" i="1"/>
  <c r="AX50" i="1"/>
  <c r="AT50" i="1"/>
  <c r="AS50" i="1"/>
  <c r="AR50" i="1"/>
  <c r="AV50" i="1" s="1"/>
  <c r="AQ50" i="1"/>
  <c r="AP50" i="1"/>
  <c r="AW50" i="1" s="1"/>
  <c r="AO50" i="1"/>
  <c r="E50" i="1"/>
  <c r="AX49" i="1"/>
  <c r="AW49" i="1"/>
  <c r="AT49" i="1"/>
  <c r="AS49" i="1"/>
  <c r="AR49" i="1"/>
  <c r="AV49" i="1" s="1"/>
  <c r="AQ49" i="1"/>
  <c r="AP49" i="1"/>
  <c r="AO49" i="1"/>
  <c r="E49" i="1"/>
  <c r="AW48" i="1"/>
  <c r="AT48" i="1"/>
  <c r="AS48" i="1"/>
  <c r="AR48" i="1"/>
  <c r="AQ48" i="1"/>
  <c r="AP48" i="1"/>
  <c r="AO48" i="1"/>
  <c r="E48" i="1"/>
  <c r="AU47" i="1"/>
  <c r="AT47" i="1"/>
  <c r="AS47" i="1"/>
  <c r="AR47" i="1"/>
  <c r="AQ47" i="1"/>
  <c r="AP47" i="1"/>
  <c r="AO47" i="1"/>
  <c r="E47" i="1"/>
  <c r="AX46" i="1"/>
  <c r="AT46" i="1"/>
  <c r="AS46" i="1"/>
  <c r="AR46" i="1"/>
  <c r="AQ46" i="1"/>
  <c r="AP46" i="1"/>
  <c r="AW46" i="1" s="1"/>
  <c r="AO46" i="1"/>
  <c r="E46" i="1"/>
  <c r="AW45" i="1"/>
  <c r="AT45" i="1"/>
  <c r="AS45" i="1"/>
  <c r="AR45" i="1"/>
  <c r="AQ45" i="1"/>
  <c r="AP45" i="1"/>
  <c r="AO45" i="1"/>
  <c r="E45" i="1"/>
  <c r="AT44" i="1"/>
  <c r="AS44" i="1"/>
  <c r="AR44" i="1"/>
  <c r="AQ44" i="1"/>
  <c r="AP44" i="1"/>
  <c r="AO44" i="1"/>
  <c r="E44" i="1"/>
  <c r="AT43" i="1"/>
  <c r="AS43" i="1"/>
  <c r="AR43" i="1"/>
  <c r="AQ43" i="1"/>
  <c r="AP43" i="1"/>
  <c r="AV43" i="1" s="1"/>
  <c r="AO43" i="1"/>
  <c r="E43" i="1"/>
  <c r="AX42" i="1"/>
  <c r="AW42" i="1"/>
  <c r="AU42" i="1"/>
  <c r="AT42" i="1"/>
  <c r="AS42" i="1"/>
  <c r="AR42" i="1"/>
  <c r="AV42" i="1" s="1"/>
  <c r="AQ42" i="1"/>
  <c r="AP42" i="1"/>
  <c r="AO42" i="1"/>
  <c r="E42" i="1"/>
  <c r="AT41" i="1"/>
  <c r="AS41" i="1"/>
  <c r="AR41" i="1"/>
  <c r="AQ41" i="1"/>
  <c r="AP41" i="1"/>
  <c r="AO41" i="1"/>
  <c r="E41" i="1"/>
  <c r="AU40" i="1"/>
  <c r="AT40" i="1"/>
  <c r="AS40" i="1"/>
  <c r="AR40" i="1"/>
  <c r="AQ40" i="1"/>
  <c r="AP40" i="1"/>
  <c r="AO40" i="1"/>
  <c r="E40" i="1"/>
  <c r="AT39" i="1"/>
  <c r="AS39" i="1"/>
  <c r="AR39" i="1"/>
  <c r="AQ39" i="1"/>
  <c r="AP39" i="1"/>
  <c r="AV39" i="1" s="1"/>
  <c r="AO39" i="1"/>
  <c r="E39" i="1"/>
  <c r="AX38" i="1"/>
  <c r="AW38" i="1"/>
  <c r="AT38" i="1"/>
  <c r="AS38" i="1"/>
  <c r="AR38" i="1"/>
  <c r="AV38" i="1" s="1"/>
  <c r="AQ38" i="1"/>
  <c r="AP38" i="1"/>
  <c r="AU38" i="1" s="1"/>
  <c r="AO38" i="1"/>
  <c r="E38" i="1"/>
  <c r="AT37" i="1"/>
  <c r="AS37" i="1"/>
  <c r="AR37" i="1"/>
  <c r="AQ37" i="1"/>
  <c r="AP37" i="1"/>
  <c r="AW37" i="1" s="1"/>
  <c r="AO37" i="1"/>
  <c r="E37" i="1"/>
  <c r="AU36" i="1"/>
  <c r="AT36" i="1"/>
  <c r="AS36" i="1"/>
  <c r="AR36" i="1"/>
  <c r="AQ36" i="1"/>
  <c r="AP36" i="1"/>
  <c r="AO36" i="1"/>
  <c r="E36" i="1"/>
  <c r="AV35" i="1"/>
  <c r="AT35" i="1"/>
  <c r="AS35" i="1"/>
  <c r="AR35" i="1"/>
  <c r="AQ35" i="1"/>
  <c r="AP35" i="1"/>
  <c r="AO35" i="1"/>
  <c r="E35" i="1"/>
  <c r="AX34" i="1"/>
  <c r="AT34" i="1"/>
  <c r="AS34" i="1"/>
  <c r="AR34" i="1"/>
  <c r="AQ34" i="1"/>
  <c r="AP34" i="1"/>
  <c r="AW34" i="1" s="1"/>
  <c r="AO34" i="1"/>
  <c r="E34" i="1"/>
  <c r="AT33" i="1"/>
  <c r="AS33" i="1"/>
  <c r="AR33" i="1"/>
  <c r="AQ33" i="1"/>
  <c r="AP33" i="1"/>
  <c r="AW33" i="1" s="1"/>
  <c r="AO33" i="1"/>
  <c r="E33" i="1"/>
  <c r="AT32" i="1"/>
  <c r="AS32" i="1"/>
  <c r="AR32" i="1"/>
  <c r="AX32" i="1" s="1"/>
  <c r="AQ32" i="1"/>
  <c r="AP32" i="1"/>
  <c r="AO32" i="1"/>
  <c r="E32" i="1"/>
  <c r="AT31" i="1"/>
  <c r="AS31" i="1"/>
  <c r="AR31" i="1"/>
  <c r="AQ31" i="1"/>
  <c r="AP31" i="1"/>
  <c r="AU31" i="1" s="1"/>
  <c r="AO31" i="1"/>
  <c r="E31" i="1"/>
  <c r="AX30" i="1"/>
  <c r="AW30" i="1"/>
  <c r="AT30" i="1"/>
  <c r="AS30" i="1"/>
  <c r="AR30" i="1"/>
  <c r="AV30" i="1" s="1"/>
  <c r="AQ30" i="1"/>
  <c r="AP30" i="1"/>
  <c r="AU30" i="1" s="1"/>
  <c r="AO30" i="1"/>
  <c r="E30" i="1"/>
  <c r="AT29" i="1"/>
  <c r="AS29" i="1"/>
  <c r="AR29" i="1"/>
  <c r="AQ29" i="1"/>
  <c r="AP29" i="1"/>
  <c r="AV29" i="1" s="1"/>
  <c r="AO29" i="1"/>
  <c r="E29" i="1"/>
  <c r="AT28" i="1"/>
  <c r="AS28" i="1"/>
  <c r="AR28" i="1"/>
  <c r="AX28" i="1" s="1"/>
  <c r="AQ28" i="1"/>
  <c r="AP28" i="1"/>
  <c r="AO28" i="1"/>
  <c r="E28" i="1"/>
  <c r="AT27" i="1"/>
  <c r="AS27" i="1"/>
  <c r="AR27" i="1"/>
  <c r="AQ27" i="1"/>
  <c r="AP27" i="1"/>
  <c r="AU27" i="1" s="1"/>
  <c r="AO27" i="1"/>
  <c r="E27" i="1"/>
  <c r="AX26" i="1"/>
  <c r="AW26" i="1"/>
  <c r="AT26" i="1"/>
  <c r="AS26" i="1"/>
  <c r="AR26" i="1"/>
  <c r="AV26" i="1" s="1"/>
  <c r="AQ26" i="1"/>
  <c r="AP26" i="1"/>
  <c r="AU26" i="1" s="1"/>
  <c r="AO26" i="1"/>
  <c r="E26" i="1"/>
  <c r="AT25" i="1"/>
  <c r="AS25" i="1"/>
  <c r="AR25" i="1"/>
  <c r="AQ25" i="1"/>
  <c r="AP25" i="1"/>
  <c r="AV25" i="1" s="1"/>
  <c r="AO25" i="1"/>
  <c r="E25" i="1"/>
  <c r="AT24" i="1"/>
  <c r="AS24" i="1"/>
  <c r="AR24" i="1"/>
  <c r="AX24" i="1" s="1"/>
  <c r="AQ24" i="1"/>
  <c r="AP24" i="1"/>
  <c r="AO24" i="1"/>
  <c r="E24" i="1"/>
  <c r="AT23" i="1"/>
  <c r="AS23" i="1"/>
  <c r="AR23" i="1"/>
  <c r="AQ23" i="1"/>
  <c r="AP23" i="1"/>
  <c r="AU23" i="1" s="1"/>
  <c r="AO23" i="1"/>
  <c r="E23" i="1"/>
  <c r="AX22" i="1"/>
  <c r="AW22" i="1"/>
  <c r="AT22" i="1"/>
  <c r="AS22" i="1"/>
  <c r="AR22" i="1"/>
  <c r="AV22" i="1" s="1"/>
  <c r="AQ22" i="1"/>
  <c r="AP22" i="1"/>
  <c r="AU22" i="1" s="1"/>
  <c r="AO22" i="1"/>
  <c r="E22" i="1"/>
  <c r="AT21" i="1"/>
  <c r="AS21" i="1"/>
  <c r="AR21" i="1"/>
  <c r="AQ21" i="1"/>
  <c r="AP21" i="1"/>
  <c r="AV21" i="1" s="1"/>
  <c r="AO21" i="1"/>
  <c r="E21" i="1"/>
  <c r="AT20" i="1"/>
  <c r="AS20" i="1"/>
  <c r="AR20" i="1"/>
  <c r="AX20" i="1" s="1"/>
  <c r="AQ20" i="1"/>
  <c r="AP20" i="1"/>
  <c r="AO20" i="1"/>
  <c r="E20" i="1"/>
  <c r="AT19" i="1"/>
  <c r="AS19" i="1"/>
  <c r="AR19" i="1"/>
  <c r="AQ19" i="1"/>
  <c r="AP19" i="1"/>
  <c r="AU19" i="1" s="1"/>
  <c r="AO19" i="1"/>
  <c r="E19" i="1"/>
  <c r="AX18" i="1"/>
  <c r="AW18" i="1"/>
  <c r="AT18" i="1"/>
  <c r="AS18" i="1"/>
  <c r="AR18" i="1"/>
  <c r="AV18" i="1" s="1"/>
  <c r="AQ18" i="1"/>
  <c r="AP18" i="1"/>
  <c r="AU18" i="1" s="1"/>
  <c r="AO18" i="1"/>
  <c r="E18" i="1"/>
  <c r="AT17" i="1"/>
  <c r="AS17" i="1"/>
  <c r="AR17" i="1"/>
  <c r="AQ17" i="1"/>
  <c r="AP17" i="1"/>
  <c r="AV17" i="1" s="1"/>
  <c r="AO17" i="1"/>
  <c r="E17" i="1"/>
  <c r="AT16" i="1"/>
  <c r="AS16" i="1"/>
  <c r="AR16" i="1"/>
  <c r="AX16" i="1" s="1"/>
  <c r="AQ16" i="1"/>
  <c r="AP16" i="1"/>
  <c r="AO16" i="1"/>
  <c r="E16" i="1"/>
  <c r="AT15" i="1"/>
  <c r="AS15" i="1"/>
  <c r="AR15" i="1"/>
  <c r="AQ15" i="1"/>
  <c r="AP15" i="1"/>
  <c r="AU15" i="1" s="1"/>
  <c r="AO15" i="1"/>
  <c r="E15" i="1"/>
  <c r="AX14" i="1"/>
  <c r="AW14" i="1"/>
  <c r="AT14" i="1"/>
  <c r="AS14" i="1"/>
  <c r="AR14" i="1"/>
  <c r="AV14" i="1" s="1"/>
  <c r="AQ14" i="1"/>
  <c r="AP14" i="1"/>
  <c r="AU14" i="1" s="1"/>
  <c r="AO14" i="1"/>
  <c r="E14" i="1"/>
  <c r="AT13" i="1"/>
  <c r="AS13" i="1"/>
  <c r="AR13" i="1"/>
  <c r="AQ13" i="1"/>
  <c r="AP13" i="1"/>
  <c r="AV13" i="1" s="1"/>
  <c r="AO13" i="1"/>
  <c r="E13" i="1"/>
  <c r="AT12" i="1"/>
  <c r="AS12" i="1"/>
  <c r="AR12" i="1"/>
  <c r="AX12" i="1" s="1"/>
  <c r="AQ12" i="1"/>
  <c r="AP12" i="1"/>
  <c r="AO12" i="1"/>
  <c r="E12" i="1"/>
  <c r="AT11" i="1"/>
  <c r="AS11" i="1"/>
  <c r="AR11" i="1"/>
  <c r="AQ11" i="1"/>
  <c r="AP11" i="1"/>
  <c r="AU11" i="1" s="1"/>
  <c r="AO11" i="1"/>
  <c r="E11" i="1"/>
  <c r="AX10" i="1"/>
  <c r="AW10" i="1"/>
  <c r="AT10" i="1"/>
  <c r="AS10" i="1"/>
  <c r="AR10" i="1"/>
  <c r="AV10" i="1" s="1"/>
  <c r="AQ10" i="1"/>
  <c r="AP10" i="1"/>
  <c r="AU10" i="1" s="1"/>
  <c r="AO10" i="1"/>
  <c r="E10" i="1"/>
  <c r="AT9" i="1"/>
  <c r="AS9" i="1"/>
  <c r="AR9" i="1"/>
  <c r="AQ9" i="1"/>
  <c r="AP9" i="1"/>
  <c r="AV9" i="1" s="1"/>
  <c r="AO9" i="1"/>
  <c r="E9" i="1"/>
  <c r="AT8" i="1"/>
  <c r="AS8" i="1"/>
  <c r="AR8" i="1"/>
  <c r="AX8" i="1" s="1"/>
  <c r="AQ8" i="1"/>
  <c r="AP8" i="1"/>
  <c r="AO8" i="1"/>
  <c r="E8" i="1"/>
  <c r="AT7" i="1"/>
  <c r="AS7" i="1"/>
  <c r="AR7" i="1"/>
  <c r="AQ7" i="1"/>
  <c r="AP7" i="1"/>
  <c r="AU7" i="1" s="1"/>
  <c r="AO7" i="1"/>
  <c r="E7" i="1"/>
  <c r="AX6" i="1"/>
  <c r="AW6" i="1"/>
  <c r="AT6" i="1"/>
  <c r="AS6" i="1"/>
  <c r="AR6" i="1"/>
  <c r="AV6" i="1" s="1"/>
  <c r="AQ6" i="1"/>
  <c r="AP6" i="1"/>
  <c r="AU6" i="1" s="1"/>
  <c r="AO6" i="1"/>
  <c r="E6" i="1"/>
  <c r="AT5" i="1"/>
  <c r="AS5" i="1"/>
  <c r="AR5" i="1"/>
  <c r="AQ5" i="1"/>
  <c r="AP5" i="1"/>
  <c r="AV5" i="1" s="1"/>
  <c r="AO5" i="1"/>
  <c r="E5" i="1"/>
  <c r="AT4" i="1"/>
  <c r="AS4" i="1"/>
  <c r="AR4" i="1"/>
  <c r="AX4" i="1" s="1"/>
  <c r="AQ4" i="1"/>
  <c r="AP4" i="1"/>
  <c r="AO4" i="1"/>
  <c r="E4" i="1"/>
  <c r="AT3" i="1"/>
  <c r="AS3" i="1"/>
  <c r="AR3" i="1"/>
  <c r="AQ3" i="1"/>
  <c r="AP3" i="1"/>
  <c r="AU3" i="1" s="1"/>
  <c r="AO3" i="1"/>
  <c r="E3" i="1"/>
  <c r="AX2" i="1"/>
  <c r="AW2" i="1"/>
  <c r="AT2" i="1"/>
  <c r="AS2" i="1"/>
  <c r="AR2" i="1"/>
  <c r="AV2" i="1" s="1"/>
  <c r="AQ2" i="1"/>
  <c r="AP2" i="1"/>
  <c r="AU2" i="1" s="1"/>
  <c r="AO2" i="1"/>
  <c r="E2" i="1"/>
  <c r="AV4" i="1" l="1"/>
  <c r="AV8" i="1"/>
  <c r="AV12" i="1"/>
  <c r="AV16" i="1"/>
  <c r="AV20" i="1"/>
  <c r="AV24" i="1"/>
  <c r="AV28" i="1"/>
  <c r="AV32" i="1"/>
  <c r="AU41" i="1"/>
  <c r="AV41" i="1"/>
  <c r="AX41" i="1"/>
  <c r="AX44" i="1"/>
  <c r="AW44" i="1"/>
  <c r="AV44" i="1"/>
  <c r="AW4" i="1"/>
  <c r="AW8" i="1"/>
  <c r="AW12" i="1"/>
  <c r="AW16" i="1"/>
  <c r="AW20" i="1"/>
  <c r="AW24" i="1"/>
  <c r="AW28" i="1"/>
  <c r="AW32" i="1"/>
  <c r="AW35" i="1"/>
  <c r="AU35" i="1"/>
  <c r="AX35" i="1"/>
  <c r="AU45" i="1"/>
  <c r="AV45" i="1"/>
  <c r="AX45" i="1"/>
  <c r="AU46" i="1"/>
  <c r="AU52" i="1"/>
  <c r="AX52" i="1"/>
  <c r="AV52" i="1"/>
  <c r="AU54" i="1"/>
  <c r="AU60" i="1"/>
  <c r="AX60" i="1"/>
  <c r="AV60" i="1"/>
  <c r="AU68" i="1"/>
  <c r="AX68" i="1"/>
  <c r="AV68" i="1"/>
  <c r="AU76" i="1"/>
  <c r="AX76" i="1"/>
  <c r="AV76" i="1"/>
  <c r="AU84" i="1"/>
  <c r="AX84" i="1"/>
  <c r="AV84" i="1"/>
  <c r="AU92" i="1"/>
  <c r="AX92" i="1"/>
  <c r="AV92" i="1"/>
  <c r="AU94" i="1"/>
  <c r="AU100" i="1"/>
  <c r="AX100" i="1"/>
  <c r="AV100" i="1"/>
  <c r="AU102" i="1"/>
  <c r="AU108" i="1"/>
  <c r="AX108" i="1"/>
  <c r="AV108" i="1"/>
  <c r="AU110" i="1"/>
  <c r="AW3" i="1"/>
  <c r="AV3" i="1"/>
  <c r="AU5" i="1"/>
  <c r="AW5" i="1"/>
  <c r="AW7" i="1"/>
  <c r="AV7" i="1"/>
  <c r="AU9" i="1"/>
  <c r="AW9" i="1"/>
  <c r="AW11" i="1"/>
  <c r="AV11" i="1"/>
  <c r="AU13" i="1"/>
  <c r="AW13" i="1"/>
  <c r="AW15" i="1"/>
  <c r="AV15" i="1"/>
  <c r="AU17" i="1"/>
  <c r="AW17" i="1"/>
  <c r="AW19" i="1"/>
  <c r="AV19" i="1"/>
  <c r="AU21" i="1"/>
  <c r="AW21" i="1"/>
  <c r="AW23" i="1"/>
  <c r="AV23" i="1"/>
  <c r="AU25" i="1"/>
  <c r="AW25" i="1"/>
  <c r="AW27" i="1"/>
  <c r="AV27" i="1"/>
  <c r="AU29" i="1"/>
  <c r="AW29" i="1"/>
  <c r="AW31" i="1"/>
  <c r="AV31" i="1"/>
  <c r="AU33" i="1"/>
  <c r="AV33" i="1"/>
  <c r="AX33" i="1"/>
  <c r="AU34" i="1"/>
  <c r="AX36" i="1"/>
  <c r="AW36" i="1"/>
  <c r="AV36" i="1"/>
  <c r="AW39" i="1"/>
  <c r="AU39" i="1"/>
  <c r="AX39" i="1"/>
  <c r="AV46" i="1"/>
  <c r="AV54" i="1"/>
  <c r="AW62" i="1"/>
  <c r="AW70" i="1"/>
  <c r="AW78" i="1"/>
  <c r="AW86" i="1"/>
  <c r="AV94" i="1"/>
  <c r="AV102" i="1"/>
  <c r="AV110" i="1"/>
  <c r="AU114" i="1"/>
  <c r="AX114" i="1"/>
  <c r="AV114" i="1"/>
  <c r="AU116" i="1"/>
  <c r="AX3" i="1"/>
  <c r="AU4" i="1"/>
  <c r="AX5" i="1"/>
  <c r="AX7" i="1"/>
  <c r="AU8" i="1"/>
  <c r="AX9" i="1"/>
  <c r="AX11" i="1"/>
  <c r="AU12" i="1"/>
  <c r="AX13" i="1"/>
  <c r="AX15" i="1"/>
  <c r="AU16" i="1"/>
  <c r="AX17" i="1"/>
  <c r="AX19" i="1"/>
  <c r="AU20" i="1"/>
  <c r="AX21" i="1"/>
  <c r="AX23" i="1"/>
  <c r="AU24" i="1"/>
  <c r="AX25" i="1"/>
  <c r="AX27" i="1"/>
  <c r="AU28" i="1"/>
  <c r="AX29" i="1"/>
  <c r="AX31" i="1"/>
  <c r="AU32" i="1"/>
  <c r="AV34" i="1"/>
  <c r="AU37" i="1"/>
  <c r="AV37" i="1"/>
  <c r="AX37" i="1"/>
  <c r="AX40" i="1"/>
  <c r="AW40" i="1"/>
  <c r="AV40" i="1"/>
  <c r="AW41" i="1"/>
  <c r="AW43" i="1"/>
  <c r="AU43" i="1"/>
  <c r="AX43" i="1"/>
  <c r="AU44" i="1"/>
  <c r="AU48" i="1"/>
  <c r="AX48" i="1"/>
  <c r="AV48" i="1"/>
  <c r="AU50" i="1"/>
  <c r="AU56" i="1"/>
  <c r="AX56" i="1"/>
  <c r="AV56" i="1"/>
  <c r="AU64" i="1"/>
  <c r="AX64" i="1"/>
  <c r="AV64" i="1"/>
  <c r="AU72" i="1"/>
  <c r="AX72" i="1"/>
  <c r="AV72" i="1"/>
  <c r="AU80" i="1"/>
  <c r="AX80" i="1"/>
  <c r="AV80" i="1"/>
  <c r="AU88" i="1"/>
  <c r="AX88" i="1"/>
  <c r="AV88" i="1"/>
  <c r="AU90" i="1"/>
  <c r="AU96" i="1"/>
  <c r="AX96" i="1"/>
  <c r="AV96" i="1"/>
  <c r="AU98" i="1"/>
  <c r="AU104" i="1"/>
  <c r="AX104" i="1"/>
  <c r="AV104" i="1"/>
  <c r="AU106" i="1"/>
  <c r="AV116" i="1"/>
  <c r="AX47" i="1"/>
  <c r="AW47" i="1"/>
  <c r="AV47" i="1"/>
  <c r="AX51" i="1"/>
  <c r="AW51" i="1"/>
  <c r="AV51" i="1"/>
  <c r="AX55" i="1"/>
  <c r="AW55" i="1"/>
  <c r="AV55" i="1"/>
  <c r="AX59" i="1"/>
  <c r="AW59" i="1"/>
  <c r="AV59" i="1"/>
  <c r="AX63" i="1"/>
  <c r="AW63" i="1"/>
  <c r="AV63" i="1"/>
  <c r="AX67" i="1"/>
  <c r="AW67" i="1"/>
  <c r="AV67" i="1"/>
  <c r="AX71" i="1"/>
  <c r="AW71" i="1"/>
  <c r="AV71" i="1"/>
  <c r="AX75" i="1"/>
  <c r="AW75" i="1"/>
  <c r="AV75" i="1"/>
  <c r="AX79" i="1"/>
  <c r="AW79" i="1"/>
  <c r="AV79" i="1"/>
  <c r="AX83" i="1"/>
  <c r="AW83" i="1"/>
  <c r="AV83" i="1"/>
  <c r="AX87" i="1"/>
  <c r="AW87" i="1"/>
  <c r="AV87" i="1"/>
  <c r="AX91" i="1"/>
  <c r="AW91" i="1"/>
  <c r="AV91" i="1"/>
  <c r="AX95" i="1"/>
  <c r="AW95" i="1"/>
  <c r="AV95" i="1"/>
  <c r="AX99" i="1"/>
  <c r="AW99" i="1"/>
  <c r="AV99" i="1"/>
  <c r="AX103" i="1"/>
  <c r="AW103" i="1"/>
  <c r="AV103" i="1"/>
  <c r="AX107" i="1"/>
  <c r="AW107" i="1"/>
  <c r="AV107" i="1"/>
  <c r="AX111" i="1"/>
  <c r="AW111" i="1"/>
  <c r="AV111" i="1"/>
  <c r="AV112" i="1"/>
  <c r="AX113" i="1"/>
  <c r="AW113" i="1"/>
  <c r="AV113" i="1"/>
  <c r="AX117" i="1"/>
  <c r="AW117" i="1"/>
  <c r="AV117" i="1"/>
  <c r="AU49" i="1"/>
  <c r="AU53" i="1"/>
  <c r="AU57" i="1"/>
  <c r="AV58" i="1"/>
  <c r="AV62" i="1"/>
  <c r="AV66" i="1"/>
  <c r="AV70" i="1"/>
  <c r="AV74" i="1"/>
  <c r="AU77" i="1"/>
  <c r="AV78" i="1"/>
  <c r="AU81" i="1"/>
  <c r="AV82" i="1"/>
  <c r="AU85" i="1"/>
  <c r="AV86" i="1"/>
  <c r="AU89" i="1"/>
  <c r="AU93" i="1"/>
  <c r="AU97" i="1"/>
  <c r="AU101" i="1"/>
  <c r="AU105" i="1"/>
  <c r="AU109" i="1"/>
  <c r="AU112" i="1"/>
  <c r="AU115" i="1"/>
</calcChain>
</file>

<file path=xl/sharedStrings.xml><?xml version="1.0" encoding="utf-8"?>
<sst xmlns="http://schemas.openxmlformats.org/spreadsheetml/2006/main" count="1234" uniqueCount="335">
  <si>
    <t>SampleID</t>
  </si>
  <si>
    <t>Hole ID</t>
  </si>
  <si>
    <t>Depth_From</t>
  </si>
  <si>
    <t>Depth_To</t>
  </si>
  <si>
    <t>INT</t>
  </si>
  <si>
    <t>Interval_Type</t>
  </si>
  <si>
    <t>QAQC_ID</t>
  </si>
  <si>
    <t>Sample_Type</t>
  </si>
  <si>
    <t>Sample_Method</t>
  </si>
  <si>
    <t>Date_Sampled</t>
  </si>
  <si>
    <t>Mag Sus</t>
  </si>
  <si>
    <t>Sampler</t>
  </si>
  <si>
    <t>Lab Submission #</t>
  </si>
  <si>
    <t>Has_Duplicate</t>
  </si>
  <si>
    <t>Analyte</t>
  </si>
  <si>
    <t>Comments</t>
  </si>
  <si>
    <t>LabRef</t>
  </si>
  <si>
    <t>Au</t>
  </si>
  <si>
    <t>Au1</t>
  </si>
  <si>
    <t>Au2</t>
  </si>
  <si>
    <t>Cu</t>
  </si>
  <si>
    <t>Pb_1</t>
  </si>
  <si>
    <t>Pb_high</t>
  </si>
  <si>
    <t>Zn_1</t>
  </si>
  <si>
    <t>Zn_high</t>
  </si>
  <si>
    <t>As</t>
  </si>
  <si>
    <t>Ag</t>
  </si>
  <si>
    <t>Ag_high</t>
  </si>
  <si>
    <t>S</t>
  </si>
  <si>
    <t>Fe</t>
  </si>
  <si>
    <t>Mn</t>
  </si>
  <si>
    <t>Cd</t>
  </si>
  <si>
    <t>Bi</t>
  </si>
  <si>
    <t>Sb</t>
  </si>
  <si>
    <t>Sn</t>
  </si>
  <si>
    <t>Ca</t>
  </si>
  <si>
    <t>Mg</t>
  </si>
  <si>
    <t>Mo</t>
  </si>
  <si>
    <t>U</t>
  </si>
  <si>
    <t>Au_best</t>
  </si>
  <si>
    <t>Ag_best</t>
  </si>
  <si>
    <t>Zn%_best</t>
  </si>
  <si>
    <t>Pb%_best</t>
  </si>
  <si>
    <t>Cu%_best</t>
  </si>
  <si>
    <t>Au_eq</t>
  </si>
  <si>
    <t>Zn_eq</t>
  </si>
  <si>
    <t>$value per tonne</t>
  </si>
  <si>
    <t>Zn_eq_factor</t>
  </si>
  <si>
    <t>SigInt</t>
  </si>
  <si>
    <t>Use:</t>
  </si>
  <si>
    <t>Diff</t>
  </si>
  <si>
    <t>Lab Submission CHECK</t>
  </si>
  <si>
    <t>ERRORS</t>
  </si>
  <si>
    <t>PNX38</t>
  </si>
  <si>
    <t>Pit 31</t>
  </si>
  <si>
    <t>ORIG</t>
  </si>
  <si>
    <t>MSTIMPFL</t>
  </si>
  <si>
    <t>NAL3067</t>
  </si>
  <si>
    <t>FA50+G400_WRB</t>
  </si>
  <si>
    <t>Tailings sample across cross section</t>
  </si>
  <si>
    <t>NA 20861</t>
  </si>
  <si>
    <t>TSF-1 Pit 31, 0-1M</t>
  </si>
  <si>
    <t>G400I &amp;FA50</t>
  </si>
  <si>
    <t>G</t>
  </si>
  <si>
    <t>PNX1</t>
  </si>
  <si>
    <t>Pit 27</t>
  </si>
  <si>
    <t>TSF-1 Pit 27, 0-1M</t>
  </si>
  <si>
    <t>PNX21</t>
  </si>
  <si>
    <t>Pit 26</t>
  </si>
  <si>
    <t>TSF-1 Pit 26, 0-1M</t>
  </si>
  <si>
    <t>PNX4</t>
  </si>
  <si>
    <t>Pit 23</t>
  </si>
  <si>
    <t>TSF-1 Pit 23, 0-1M</t>
  </si>
  <si>
    <t>PNX24</t>
  </si>
  <si>
    <t>Pit 31B</t>
  </si>
  <si>
    <t>TSF-1 Pit 31B 0-1.1 M</t>
  </si>
  <si>
    <t>PNX12</t>
  </si>
  <si>
    <t>Tailings, likley oxidised material</t>
  </si>
  <si>
    <t>TSF-1 Pit 31B 0-0.4 M OXIDE</t>
  </si>
  <si>
    <t>PNX81</t>
  </si>
  <si>
    <t>Tailings, likley Trans-Fresh</t>
  </si>
  <si>
    <t xml:space="preserve">TSF-1 Pit 31B 0.4-1.1 M </t>
  </si>
  <si>
    <t>PNX18</t>
  </si>
  <si>
    <t>TSF-1 Pit 31B 1-2 M</t>
  </si>
  <si>
    <t>PNX9</t>
  </si>
  <si>
    <t>TSF-1 Pit 31B 2-3 M</t>
  </si>
  <si>
    <t>PNX22</t>
  </si>
  <si>
    <t>Sample of material from base of tailings; natural ground</t>
  </si>
  <si>
    <t>TSF-1 Pit 31B 3-3.35 M</t>
  </si>
  <si>
    <t>PNX8</t>
  </si>
  <si>
    <t>Pit 26B</t>
  </si>
  <si>
    <t>TSF-1 Pit 26B 0-1.2 M</t>
  </si>
  <si>
    <t>PNX28</t>
  </si>
  <si>
    <t>TSF-1 Pit 26B 0-0.3 M</t>
  </si>
  <si>
    <t>PNX11</t>
  </si>
  <si>
    <t>Tailings, likley Trans</t>
  </si>
  <si>
    <t>TSF-1 Pit 26B 0.3 - 0.8 M</t>
  </si>
  <si>
    <t>PNX33</t>
  </si>
  <si>
    <t>Tailings</t>
  </si>
  <si>
    <t>TSF-1 Pit 26B 0.8 - 1.2 M</t>
  </si>
  <si>
    <t>PNX37</t>
  </si>
  <si>
    <t>TSF-1 Pit 26B 1.2 - 2 M</t>
  </si>
  <si>
    <t>PNX78</t>
  </si>
  <si>
    <t>TSF-1 Pit 26B 2-2.30 M</t>
  </si>
  <si>
    <t>PNX26</t>
  </si>
  <si>
    <t>Sample of material from base of tailings, natural ground</t>
  </si>
  <si>
    <t>TSF-1 Pit 26B 2.3 - 2.4 M</t>
  </si>
  <si>
    <t>PNX23</t>
  </si>
  <si>
    <t>Pit 27B</t>
  </si>
  <si>
    <t>TSF-1 Pit 27B 0-1.2 M</t>
  </si>
  <si>
    <t>PNX7</t>
  </si>
  <si>
    <t>TSF-1 Pit 27B 1.2 - 2.2 M</t>
  </si>
  <si>
    <t>PNX29</t>
  </si>
  <si>
    <t>TSF-1 Pit 27B 2.2 - 3.4 M</t>
  </si>
  <si>
    <t>PNX19</t>
  </si>
  <si>
    <t>Pit 23B</t>
  </si>
  <si>
    <t>TSF-1 Pit 23B 0-1.4 M</t>
  </si>
  <si>
    <t>PNX32</t>
  </si>
  <si>
    <t>TSF-1 Pit 23B 1.4 - 2. 4 M</t>
  </si>
  <si>
    <t>TSF-1 Pit 23B 2.4 - 3. 4 M</t>
  </si>
  <si>
    <t>NS</t>
  </si>
  <si>
    <t>NO SAMPLE</t>
  </si>
  <si>
    <t>PNX5</t>
  </si>
  <si>
    <t>Pit 22</t>
  </si>
  <si>
    <t>TSF-1 Pit 22 0-1.4 M</t>
  </si>
  <si>
    <t>PNX34</t>
  </si>
  <si>
    <t>TSF-1 Pit 22 0-0.56 M</t>
  </si>
  <si>
    <t>PNX10</t>
  </si>
  <si>
    <t>TSF-1 Pit 22 0.56 - 0.93 M</t>
  </si>
  <si>
    <t>PNX15</t>
  </si>
  <si>
    <t>TSF-1 Pit 22 0.93 - 1.4 M</t>
  </si>
  <si>
    <t>PNX16</t>
  </si>
  <si>
    <t xml:space="preserve">TSF-1 Pit 22 1.4 - 2.4 M </t>
  </si>
  <si>
    <t>PNX31</t>
  </si>
  <si>
    <t>Tailings-intercept natural ground</t>
  </si>
  <si>
    <t>TSF-1 Pit 22 2.4 - 3.3 M</t>
  </si>
  <si>
    <t>PNX20</t>
  </si>
  <si>
    <t>Pit 20</t>
  </si>
  <si>
    <t>TSF-1 Pit 20 0-1.4 M</t>
  </si>
  <si>
    <t>PNX36</t>
  </si>
  <si>
    <t>TSF-1 Pit 20 1.4 - 2.9 M</t>
  </si>
  <si>
    <t>PNX2</t>
  </si>
  <si>
    <t>Tailings-intercepts natural ground</t>
  </si>
  <si>
    <t xml:space="preserve">TSF-1 Pit 20 2.9 - 3.4 </t>
  </si>
  <si>
    <t>PNX35</t>
  </si>
  <si>
    <t>Sample across interface</t>
  </si>
  <si>
    <t>TSF-1 Pit 20 Base of TSF</t>
  </si>
  <si>
    <t>PNX25</t>
  </si>
  <si>
    <t>Pit 21</t>
  </si>
  <si>
    <t>TSF-1 Pit 21 0-1.35 M</t>
  </si>
  <si>
    <t>PNX30</t>
  </si>
  <si>
    <t>Pit 32</t>
  </si>
  <si>
    <t>TSF-1 Pit 32 0-1.1 M</t>
  </si>
  <si>
    <t>PNX6</t>
  </si>
  <si>
    <r>
      <t xml:space="preserve">Tailings sample across cross section - </t>
    </r>
    <r>
      <rPr>
        <sz val="10"/>
        <color rgb="FFFF0000"/>
        <rFont val="Helvetica"/>
      </rPr>
      <t>was this sample taken???</t>
    </r>
  </si>
  <si>
    <t>TSF-1 Pit 32 1.1 - 2.1 M</t>
  </si>
  <si>
    <t>PNX3</t>
  </si>
  <si>
    <t>tailings - gray clay/sand</t>
  </si>
  <si>
    <t>TSF-1 Pit 32 1.1 - 1.6 M</t>
  </si>
  <si>
    <t>PNX13</t>
  </si>
  <si>
    <t>tailings - red clay</t>
  </si>
  <si>
    <t>TSF-1 Pit 32 1.6 - 2.1 M</t>
  </si>
  <si>
    <t>PNX14</t>
  </si>
  <si>
    <t>Pit 28</t>
  </si>
  <si>
    <t>TSF-1 Pit 28 0-1.15 M</t>
  </si>
  <si>
    <t>TSF-1 Pit 28 1.15-2.0 M</t>
  </si>
  <si>
    <t>PNX27</t>
  </si>
  <si>
    <t>Pit 24</t>
  </si>
  <si>
    <t>TSF-1 Pit 24 0-1.2 M</t>
  </si>
  <si>
    <t>PNX17</t>
  </si>
  <si>
    <t>TSF-1 Pit 24 1.2 - 2.2 M</t>
  </si>
  <si>
    <t>TSF-1 Pit 24 2.2 - 3.0 M</t>
  </si>
  <si>
    <t>PNX84</t>
  </si>
  <si>
    <t>Pit 19</t>
  </si>
  <si>
    <t>TSF-3 Pit 19 0-1.2 M</t>
  </si>
  <si>
    <t>PNX85</t>
  </si>
  <si>
    <t>Yellowy tailings with red crusty layers, sandy</t>
  </si>
  <si>
    <t>TSF-3 Pit 19 0-0.3 M</t>
  </si>
  <si>
    <t>PNX83</t>
  </si>
  <si>
    <t>Tailings, mottled grey with some yellow oxidised zones</t>
  </si>
  <si>
    <t>TSF-3 Pit 19 0.3 - 0.75 M</t>
  </si>
  <si>
    <t>PNX87</t>
  </si>
  <si>
    <t>Tailings, grey fresh?</t>
  </si>
  <si>
    <t>TSF-3 Pit 19 0.75 - 1.2 M</t>
  </si>
  <si>
    <t>PNX82</t>
  </si>
  <si>
    <t>TSF-3 Pit 19 1.2 - 2.6 M</t>
  </si>
  <si>
    <t>TSF-2 Pit 10 0-1.1 M</t>
  </si>
  <si>
    <t>Pit 10</t>
  </si>
  <si>
    <t>cover, rocks and fines, no visible voids</t>
  </si>
  <si>
    <t>TSF-2 Pit 10B 0 - 1.35 M</t>
  </si>
  <si>
    <t>Pit 10B</t>
  </si>
  <si>
    <t>PNX51</t>
  </si>
  <si>
    <t>TSF-2 Pit 10B 1.35 - 1.70 M</t>
  </si>
  <si>
    <t>PNX71</t>
  </si>
  <si>
    <t>TSF-2 Pit 10B 1.70 - 2.2 M</t>
  </si>
  <si>
    <t>PNX53</t>
  </si>
  <si>
    <t>TSF-2 Pit 10B 2.2 - 2.9 M</t>
  </si>
  <si>
    <t>PNX58</t>
  </si>
  <si>
    <t>TSF-2 Pit 10B 2.9 - 3.5 M</t>
  </si>
  <si>
    <t>TSF-2 Pit 06 0 - 1.1 M</t>
  </si>
  <si>
    <t>Pit 06</t>
  </si>
  <si>
    <t>PNX69</t>
  </si>
  <si>
    <t>TSF-2 Pit 06 1.1 - 1.8 M</t>
  </si>
  <si>
    <t>PNX79</t>
  </si>
  <si>
    <t>TSF-2 Pit 06 1.8 - 2.8 M</t>
  </si>
  <si>
    <t>PNX88</t>
  </si>
  <si>
    <t>TSF-2 Pit 06 2.8 - 3.4 M</t>
  </si>
  <si>
    <t>PNX66</t>
  </si>
  <si>
    <t>TSF-2 Pit 06 3.4 - 4.0 M</t>
  </si>
  <si>
    <t>TSF-2 Pit 04 0 - 0.9 M</t>
  </si>
  <si>
    <t>Pit 04</t>
  </si>
  <si>
    <t>PNX47</t>
  </si>
  <si>
    <t>TSF-2 Pit 04 0.9 - 1.7 M</t>
  </si>
  <si>
    <t>PNX48</t>
  </si>
  <si>
    <t>TSF-2 Pit 04 1.7 - 2.4 M</t>
  </si>
  <si>
    <t>PNX62</t>
  </si>
  <si>
    <t>TSF-2 Pit 04 2.4 - 2.75 M</t>
  </si>
  <si>
    <t>TSF-2 Pit 08 0 - 1 M</t>
  </si>
  <si>
    <t>Pit 08</t>
  </si>
  <si>
    <t>PNX57</t>
  </si>
  <si>
    <t>TSF-2 Pit 08 1 - 1.9 M</t>
  </si>
  <si>
    <t>PNX96</t>
  </si>
  <si>
    <t>TSF-2 Pit 08 1.9 - 2.5 M</t>
  </si>
  <si>
    <t>PNX70</t>
  </si>
  <si>
    <t>TSF-2 Pit 08 2.5 - 3.3 M</t>
  </si>
  <si>
    <t>PNX77</t>
  </si>
  <si>
    <t>TSF-2 Pit 08 3.3 - 3.5 M</t>
  </si>
  <si>
    <t>TSF-2 Pit 03 0 - 0.95 M</t>
  </si>
  <si>
    <t>Pit 03</t>
  </si>
  <si>
    <t>PNX52</t>
  </si>
  <si>
    <t>TSF-2 Pit 03 0.95 - 1.5 M</t>
  </si>
  <si>
    <t>PNX63</t>
  </si>
  <si>
    <t>TSF-2 Pit 03 1.5 - 2.2 M</t>
  </si>
  <si>
    <t>PNX40</t>
  </si>
  <si>
    <t>TSF-2 Pit 03 2.2 to 2.9 M</t>
  </si>
  <si>
    <t>TSF-2 Pit 09 0 - 1.3 M</t>
  </si>
  <si>
    <t>Pit 09</t>
  </si>
  <si>
    <t>PNX50</t>
  </si>
  <si>
    <t>TSF-2 Pit 09 1.32 - 2.04 M</t>
  </si>
  <si>
    <t>PNX54</t>
  </si>
  <si>
    <t>TSF-2 Pit 09 2.04 - 2.3 M</t>
  </si>
  <si>
    <t>PNX56</t>
  </si>
  <si>
    <t>TSF-2 Pit 09 2.3 - 2.69 M</t>
  </si>
  <si>
    <t>TSF-2 Pit 05 0 - 0.6 M</t>
  </si>
  <si>
    <t>Pit 05</t>
  </si>
  <si>
    <t>PNX67</t>
  </si>
  <si>
    <t>TSF-2 Pit 05 0.6 - 0.75M</t>
  </si>
  <si>
    <t>PNX75</t>
  </si>
  <si>
    <t>red fine sand</t>
  </si>
  <si>
    <t>TSF-2 Pit 05 0.75 - 1.5 M</t>
  </si>
  <si>
    <t>PNX49</t>
  </si>
  <si>
    <t>TSF-2 Pit 05 1.5 - 2.3 M</t>
  </si>
  <si>
    <t>PNX76</t>
  </si>
  <si>
    <t>TSF basement material</t>
  </si>
  <si>
    <t>TSF-2 Pit 05 2.3 - 2.45 M</t>
  </si>
  <si>
    <t>TSF-2 Pit 01B 0 - 0.9 M</t>
  </si>
  <si>
    <t>Pit 01B</t>
  </si>
  <si>
    <t>PNX73</t>
  </si>
  <si>
    <t>TSF-2 Pit 01B 0.9 - 1.75M</t>
  </si>
  <si>
    <t>PNX41</t>
  </si>
  <si>
    <t>TSF-2 Pit 01B 1.75 - 2.65 M</t>
  </si>
  <si>
    <t>PNX42</t>
  </si>
  <si>
    <t>TSF-2 Pit 01B 2.65 - 3.52 M</t>
  </si>
  <si>
    <t>TSF-2 Pit 01 0- 0.7 M</t>
  </si>
  <si>
    <t>Pit 01</t>
  </si>
  <si>
    <t>PNX44</t>
  </si>
  <si>
    <t>TSF-2 Pit 01 0.70- 1.35 M</t>
  </si>
  <si>
    <t>PNX72</t>
  </si>
  <si>
    <t>TSF-2 Pit 01 1.35 - 2.18 M</t>
  </si>
  <si>
    <t>PNX68</t>
  </si>
  <si>
    <t>TSF-2 Pit 01 2.18 - 3.05 M</t>
  </si>
  <si>
    <t>PNX46</t>
  </si>
  <si>
    <t>TSF-2 Pit 01 3.05 - 3.90 M</t>
  </si>
  <si>
    <t>PNX61</t>
  </si>
  <si>
    <t>TSF-2 Pit 01 4.10 - 4.60 M</t>
  </si>
  <si>
    <t>PNX80</t>
  </si>
  <si>
    <t>TSF-2 Pit 01 4.60 - 4.82 M</t>
  </si>
  <si>
    <t>TSF-2 Pit 02 0 - 1.1 M</t>
  </si>
  <si>
    <t>Pit 02</t>
  </si>
  <si>
    <t>PNX60</t>
  </si>
  <si>
    <t>TSF-2 Pit 02 1.1 - 2.0M</t>
  </si>
  <si>
    <t>PNX64</t>
  </si>
  <si>
    <t>TSF-2 Pit 02 2.0 - 2.9 M</t>
  </si>
  <si>
    <t>PNX43</t>
  </si>
  <si>
    <t>TSF-2 Pit 02 2.9 - 3.8</t>
  </si>
  <si>
    <t>PNX59</t>
  </si>
  <si>
    <t>TSF-2 Pit 02 3.8 - 4.5 M</t>
  </si>
  <si>
    <t>PNX99</t>
  </si>
  <si>
    <t>Pit 17</t>
  </si>
  <si>
    <t>ROM material</t>
  </si>
  <si>
    <t>ROM Pit 17 0 -1.20 M</t>
  </si>
  <si>
    <t>PNX98</t>
  </si>
  <si>
    <t>ROM Pit 17 1.2 - 1.7 M</t>
  </si>
  <si>
    <t>PNX100</t>
  </si>
  <si>
    <t>Pit 18</t>
  </si>
  <si>
    <t>ROM Pit 18 0 - 0.90 M</t>
  </si>
  <si>
    <t>PNX95</t>
  </si>
  <si>
    <t>ROM Pit 18 0.9 - 1.2 M</t>
  </si>
  <si>
    <t>PNX92</t>
  </si>
  <si>
    <t>ROM Pit 18 1.2- 1.50 M</t>
  </si>
  <si>
    <t>PNX86</t>
  </si>
  <si>
    <t>TSF-3</t>
  </si>
  <si>
    <t>Missing tailings (i.e. remnamt of eroded tailings profile)</t>
  </si>
  <si>
    <t>TSF-3 missing tailings</t>
  </si>
  <si>
    <t>PNX97</t>
  </si>
  <si>
    <t>Pit 14</t>
  </si>
  <si>
    <t>ROM Pit 14 0 - 0.7 M</t>
  </si>
  <si>
    <t>PNX101</t>
  </si>
  <si>
    <t>ROM Pit 14 0.7 - 1.2 M</t>
  </si>
  <si>
    <t>PNX90</t>
  </si>
  <si>
    <t>ROM Pit 14 1.2 - 1.5 M</t>
  </si>
  <si>
    <t>PNX94</t>
  </si>
  <si>
    <t>Pit 13</t>
  </si>
  <si>
    <t>ROM Pit 13 0 - 0.8 M</t>
  </si>
  <si>
    <t>PNX89</t>
  </si>
  <si>
    <t>ROM Pit 13 0.8 - 1.1 M</t>
  </si>
  <si>
    <t>PNX93</t>
  </si>
  <si>
    <t>Pit 16</t>
  </si>
  <si>
    <t>ROM Pit 16 0 - 0.2 M</t>
  </si>
  <si>
    <t>PNX91</t>
  </si>
  <si>
    <t>Pit 15</t>
  </si>
  <si>
    <t>ROM Pit 15 0 - 0.6 M</t>
  </si>
  <si>
    <t>ROM Pit 12</t>
  </si>
  <si>
    <t>Pit 12</t>
  </si>
  <si>
    <t>Natural Ground</t>
  </si>
  <si>
    <t>TSF-2 Pit 11 0 - 0.9 M</t>
  </si>
  <si>
    <t>Pit 11</t>
  </si>
  <si>
    <t>PNX39</t>
  </si>
  <si>
    <t>TSF-2 Pit 11 0.9 - 1.7 M</t>
  </si>
  <si>
    <t>PNX55</t>
  </si>
  <si>
    <t>TSF-2 Pit 11 1.7 - 2.45 M</t>
  </si>
  <si>
    <t>PNX74</t>
  </si>
  <si>
    <t>TSF-2 Pit 11 2.45 - 3.2 M</t>
  </si>
  <si>
    <t>PNX65</t>
  </si>
  <si>
    <t>TSF-2 Pit 11 3.2 - 3.5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</si>
</sst>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2"/>
      <color theme="1"/>
      <name val="Helvetica"/>
      <family val="2"/>
    </font>
    <font>
      <sz val="10"/>
      <color theme="1"/>
      <name val="Helvetica"/>
    </font>
    <font>
      <sz val="10"/>
      <color rgb="FFFF0000"/>
      <name val="Helvetica"/>
    </font>
    <font>
      <sz val="10"/>
      <color rgb="FF000000"/>
      <name val="Helvetica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2" borderId="1" xfId="1" applyFont="1" applyFill="1" applyBorder="1" applyAlignment="1">
      <alignment horizontal="left" textRotation="90" wrapText="1"/>
    </xf>
    <xf numFmtId="0" fontId="2" fillId="3" borderId="1" xfId="1" applyFont="1" applyFill="1" applyBorder="1" applyAlignment="1">
      <alignment textRotation="90" wrapText="1"/>
    </xf>
    <xf numFmtId="2" fontId="2" fillId="3" borderId="1" xfId="1" applyNumberFormat="1" applyFont="1" applyFill="1" applyBorder="1" applyAlignment="1">
      <alignment horizontal="right" textRotation="90" wrapText="1"/>
    </xf>
    <xf numFmtId="2" fontId="2" fillId="3" borderId="1" xfId="1" applyNumberFormat="1" applyFont="1" applyFill="1" applyBorder="1" applyAlignment="1">
      <alignment horizontal="center" textRotation="90" wrapText="1"/>
    </xf>
    <xf numFmtId="0" fontId="2" fillId="3" borderId="1" xfId="1" applyFont="1" applyFill="1" applyBorder="1" applyAlignment="1">
      <alignment horizontal="center" textRotation="90" wrapText="1"/>
    </xf>
    <xf numFmtId="0" fontId="2" fillId="3" borderId="1" xfId="1" applyFont="1" applyFill="1" applyBorder="1" applyAlignment="1">
      <alignment horizontal="left" textRotation="90" wrapText="1"/>
    </xf>
    <xf numFmtId="14" fontId="2" fillId="3" borderId="1" xfId="1" applyNumberFormat="1" applyFont="1" applyFill="1" applyBorder="1" applyAlignment="1">
      <alignment horizontal="center" textRotation="90" wrapText="1"/>
    </xf>
    <xf numFmtId="0" fontId="2" fillId="3" borderId="2" xfId="1" applyFont="1" applyFill="1" applyBorder="1" applyAlignment="1">
      <alignment horizontal="center" textRotation="90" wrapText="1"/>
    </xf>
    <xf numFmtId="0" fontId="2" fillId="3" borderId="2" xfId="1" applyFont="1" applyFill="1" applyBorder="1" applyAlignment="1">
      <alignment horizontal="left" textRotation="90" wrapText="1"/>
    </xf>
    <xf numFmtId="0" fontId="3" fillId="4" borderId="1" xfId="0" applyFont="1" applyFill="1" applyBorder="1" applyAlignment="1">
      <alignment horizontal="left"/>
    </xf>
    <xf numFmtId="2" fontId="3" fillId="4" borderId="1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6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Border="1"/>
    <xf numFmtId="0" fontId="4" fillId="5" borderId="2" xfId="1" applyFont="1" applyFill="1" applyBorder="1" applyAlignment="1">
      <alignment horizontal="center" textRotation="90" wrapText="1"/>
    </xf>
    <xf numFmtId="0" fontId="2" fillId="6" borderId="2" xfId="1" applyFont="1" applyFill="1" applyBorder="1" applyAlignment="1">
      <alignment horizontal="center" textRotation="90" wrapText="1"/>
    </xf>
    <xf numFmtId="0" fontId="0" fillId="0" borderId="3" xfId="0" applyBorder="1" applyAlignment="1">
      <alignment vertical="center"/>
    </xf>
    <xf numFmtId="2" fontId="3" fillId="0" borderId="1" xfId="0" applyNumberFormat="1" applyFont="1" applyBorder="1" applyAlignment="1">
      <alignment horizontal="right"/>
    </xf>
    <xf numFmtId="2" fontId="3" fillId="7" borderId="1" xfId="0" applyNumberFormat="1" applyFont="1" applyFill="1" applyBorder="1" applyAlignment="1">
      <alignment horizontal="right"/>
    </xf>
    <xf numFmtId="2" fontId="5" fillId="0" borderId="1" xfId="0" applyNumberFormat="1" applyFont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/>
    <xf numFmtId="0" fontId="6" fillId="0" borderId="1" xfId="0" applyFont="1" applyBorder="1"/>
    <xf numFmtId="0" fontId="8" fillId="0" borderId="4" xfId="2" applyFont="1" applyBorder="1" applyAlignment="1">
      <alignment vertical="center" wrapText="1"/>
    </xf>
    <xf numFmtId="1" fontId="3" fillId="8" borderId="1" xfId="0" applyNumberFormat="1" applyFont="1" applyFill="1" applyBorder="1"/>
    <xf numFmtId="0" fontId="5" fillId="0" borderId="1" xfId="0" applyFont="1" applyBorder="1"/>
    <xf numFmtId="0" fontId="3" fillId="7" borderId="5" xfId="0" applyFont="1" applyFill="1" applyBorder="1"/>
    <xf numFmtId="0" fontId="3" fillId="9" borderId="2" xfId="0" applyFont="1" applyFill="1" applyBorder="1"/>
    <xf numFmtId="0" fontId="8" fillId="0" borderId="3" xfId="2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/>
    <xf numFmtId="2" fontId="3" fillId="6" borderId="1" xfId="0" applyNumberFormat="1" applyFont="1" applyFill="1" applyBorder="1" applyAlignment="1">
      <alignment horizontal="right"/>
    </xf>
    <xf numFmtId="2" fontId="5" fillId="6" borderId="1" xfId="0" applyNumberFormat="1" applyFont="1" applyFill="1" applyBorder="1"/>
    <xf numFmtId="14" fontId="3" fillId="6" borderId="1" xfId="0" applyNumberFormat="1" applyFont="1" applyFill="1" applyBorder="1"/>
    <xf numFmtId="0" fontId="6" fillId="6" borderId="1" xfId="0" applyFont="1" applyFill="1" applyBorder="1"/>
    <xf numFmtId="0" fontId="8" fillId="6" borderId="3" xfId="2" applyFont="1" applyFill="1" applyBorder="1" applyAlignment="1">
      <alignment vertical="center" wrapText="1"/>
    </xf>
    <xf numFmtId="0" fontId="3" fillId="0" borderId="5" xfId="0" applyFont="1" applyBorder="1"/>
    <xf numFmtId="0" fontId="3" fillId="7" borderId="1" xfId="0" applyFont="1" applyFill="1" applyBorder="1" applyAlignment="1">
      <alignment horizontal="left"/>
    </xf>
    <xf numFmtId="0" fontId="3" fillId="10" borderId="1" xfId="0" applyFont="1" applyFill="1" applyBorder="1"/>
    <xf numFmtId="0" fontId="3" fillId="10" borderId="1" xfId="0" applyFont="1" applyFill="1" applyBorder="1" applyAlignment="1">
      <alignment horizontal="left"/>
    </xf>
    <xf numFmtId="2" fontId="3" fillId="11" borderId="1" xfId="0" applyNumberFormat="1" applyFont="1" applyFill="1" applyBorder="1" applyAlignment="1">
      <alignment horizontal="right"/>
    </xf>
    <xf numFmtId="0" fontId="8" fillId="0" borderId="6" xfId="2" applyFont="1" applyBorder="1" applyAlignment="1">
      <alignment vertical="center" wrapText="1"/>
    </xf>
    <xf numFmtId="0" fontId="8" fillId="6" borderId="1" xfId="2" applyFont="1" applyFill="1" applyBorder="1" applyAlignment="1">
      <alignment vertical="center" wrapText="1"/>
    </xf>
    <xf numFmtId="0" fontId="8" fillId="6" borderId="4" xfId="2" applyFont="1" applyFill="1" applyBorder="1" applyAlignment="1">
      <alignment vertical="center" wrapText="1"/>
    </xf>
    <xf numFmtId="0" fontId="10" fillId="0" borderId="3" xfId="2" applyFont="1" applyBorder="1" applyAlignment="1">
      <alignment vertical="center" wrapText="1"/>
    </xf>
    <xf numFmtId="0" fontId="10" fillId="0" borderId="6" xfId="2" applyFont="1" applyBorder="1" applyAlignment="1">
      <alignment vertical="center" wrapText="1"/>
    </xf>
    <xf numFmtId="0" fontId="0" fillId="6" borderId="3" xfId="0" applyFill="1" applyBorder="1" applyAlignment="1">
      <alignment vertical="center"/>
    </xf>
    <xf numFmtId="0" fontId="8" fillId="0" borderId="1" xfId="2" applyFont="1" applyBorder="1" applyAlignment="1">
      <alignment vertical="center" wrapText="1"/>
    </xf>
  </cellXfs>
  <cellStyles count="3">
    <cellStyle name="Normal" xfId="0" builtinId="0"/>
    <cellStyle name="Normal 5" xfId="2"/>
    <cellStyle name="Normal_Samples_1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002%20Burnside\300_Drilling\2017\Working%20Files\SAMPLE_MASTER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igInts"/>
      <sheetName val="ASX Releases"/>
      <sheetName val="Sheet3"/>
      <sheetName val="WasteDump"/>
      <sheetName val="temp_qaqc"/>
      <sheetName val="temp_Reporting_drillholes"/>
      <sheetName val="temp_reporting_test_p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17"/>
  <sheetViews>
    <sheetView tabSelected="1" workbookViewId="0">
      <selection activeCell="Q16" sqref="Q16"/>
    </sheetView>
  </sheetViews>
  <sheetFormatPr defaultRowHeight="15" x14ac:dyDescent="0.25"/>
  <cols>
    <col min="1" max="1" width="19.28515625" bestFit="1" customWidth="1"/>
  </cols>
  <sheetData>
    <row r="1" spans="1:62" s="20" customFormat="1" ht="59.25" x14ac:dyDescent="0.2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7" t="s">
        <v>9</v>
      </c>
      <c r="K1" s="5" t="s">
        <v>10</v>
      </c>
      <c r="L1" s="8" t="s">
        <v>11</v>
      </c>
      <c r="M1" s="5" t="s">
        <v>12</v>
      </c>
      <c r="N1" s="5" t="s">
        <v>13</v>
      </c>
      <c r="O1" s="6" t="s">
        <v>14</v>
      </c>
      <c r="P1" s="9" t="s">
        <v>15</v>
      </c>
      <c r="Q1" s="6" t="s">
        <v>16</v>
      </c>
      <c r="R1" s="10"/>
      <c r="S1" s="11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3" t="s">
        <v>23</v>
      </c>
      <c r="Z1" s="12" t="s">
        <v>24</v>
      </c>
      <c r="AA1" s="12" t="s">
        <v>25</v>
      </c>
      <c r="AB1" s="12" t="s">
        <v>26</v>
      </c>
      <c r="AC1" s="12" t="s">
        <v>27</v>
      </c>
      <c r="AD1" s="12" t="s">
        <v>28</v>
      </c>
      <c r="AE1" s="12" t="s">
        <v>29</v>
      </c>
      <c r="AF1" s="12" t="s">
        <v>30</v>
      </c>
      <c r="AG1" s="12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4</v>
      </c>
      <c r="AP1" s="14" t="s">
        <v>39</v>
      </c>
      <c r="AQ1" s="15" t="s">
        <v>40</v>
      </c>
      <c r="AR1" s="16" t="s">
        <v>41</v>
      </c>
      <c r="AS1" s="16" t="s">
        <v>42</v>
      </c>
      <c r="AT1" s="16" t="s">
        <v>43</v>
      </c>
      <c r="AU1" s="17" t="s">
        <v>44</v>
      </c>
      <c r="AV1" s="16" t="s">
        <v>45</v>
      </c>
      <c r="AW1" s="18" t="s">
        <v>46</v>
      </c>
      <c r="AX1" s="19" t="s">
        <v>47</v>
      </c>
      <c r="AY1" s="20" t="s">
        <v>48</v>
      </c>
      <c r="AZ1" s="20" t="s">
        <v>49</v>
      </c>
      <c r="BG1" s="14" t="s">
        <v>50</v>
      </c>
      <c r="BI1" s="21" t="s">
        <v>51</v>
      </c>
      <c r="BJ1" s="22" t="s">
        <v>52</v>
      </c>
    </row>
    <row r="2" spans="1:62" s="20" customFormat="1" ht="12" customHeight="1" x14ac:dyDescent="0.25">
      <c r="A2" s="23" t="s">
        <v>53</v>
      </c>
      <c r="B2" s="20" t="s">
        <v>54</v>
      </c>
      <c r="C2" s="24">
        <v>0</v>
      </c>
      <c r="D2" s="25">
        <v>1.5</v>
      </c>
      <c r="E2" s="26">
        <f t="shared" ref="E2:E33" si="0">D2-C2</f>
        <v>1.5</v>
      </c>
      <c r="F2" s="20" t="s">
        <v>55</v>
      </c>
      <c r="G2" s="27"/>
      <c r="J2" s="28"/>
      <c r="L2" s="20" t="s">
        <v>56</v>
      </c>
      <c r="M2" s="29" t="s">
        <v>57</v>
      </c>
      <c r="O2" s="27" t="s">
        <v>58</v>
      </c>
      <c r="P2" s="30" t="s">
        <v>59</v>
      </c>
      <c r="Q2" t="s">
        <v>60</v>
      </c>
      <c r="R2" s="27" t="s">
        <v>61</v>
      </c>
      <c r="S2" s="19"/>
      <c r="Y2" s="15"/>
      <c r="AO2" s="31">
        <f t="shared" ref="AO2:AO33" si="1">D2-C2</f>
        <v>1.5</v>
      </c>
      <c r="AP2" s="14">
        <f t="shared" ref="AP2:AP33" si="2">IFERROR(AVERAGE(S2:U2),0)</f>
        <v>0</v>
      </c>
      <c r="AQ2" s="15" t="str">
        <f t="shared" ref="AQ2:AQ33" si="3">IFERROR(IF(AB2&lt;&gt;"",IF(AC2&lt;&gt;"",AC2,AB2*AB2/AB2),""),0)</f>
        <v/>
      </c>
      <c r="AR2" s="16" t="str">
        <f t="shared" ref="AR2:AR33" si="4">IFERROR(IF(Y2&lt;&gt;"",IF(Z2&lt;&gt;"",Z2/10000,Y2/10000),""),0)</f>
        <v/>
      </c>
      <c r="AS2" s="16" t="str">
        <f t="shared" ref="AS2:AS33" si="5">IFERROR(IF(W2&lt;&gt;"",IF(X2&lt;&gt;"",X2/10000,W2/10000),""),0)</f>
        <v/>
      </c>
      <c r="AT2" s="16" t="str">
        <f t="shared" ref="AT2:AT33" si="6">IFERROR(IF(V2&lt;&gt;"",V2/10000,""),0)</f>
        <v/>
      </c>
      <c r="AU2" s="17">
        <f>IF(AR2&lt;&gt;"",(($AP2*[1]temp_Reporting_drillholes!$BB$4/31.1034768*[1]temp_Reporting_drillholes!$BB$5)+($AQ2*[1]temp_Reporting_drillholes!$BC$4/31.1034768*[1]temp_Reporting_drillholes!$BC$5)+($AR2*[1]temp_Reporting_drillholes!$BA$4/100*[1]temp_Reporting_drillholes!$BA$5)+($AS2*[1]temp_Reporting_drillholes!$BD$4/100*[1]temp_Reporting_drillholes!$BD$5)+($AT2*[1]temp_Reporting_drillholes!$BE$4/100*[1]temp_Reporting_drillholes!$BE$5))/([1]temp_Reporting_drillholes!$BB$4*[1]temp_Reporting_drillholes!$BB$5/31.1034768),AP2)</f>
        <v>0</v>
      </c>
      <c r="AV2" s="16" t="e">
        <f>IF(AR2&lt;&gt;"",(($AP2*[1]temp_Reporting_drillholes!$BB$4/31.1034768*[1]temp_Reporting_drillholes!$BB$5)+($AQ2*[1]temp_Reporting_drillholes!$BC$4/31.1034768*[1]temp_Reporting_drillholes!$BC$5)+($AR2*[1]temp_Reporting_drillholes!$BA$4/100*[1]temp_Reporting_drillholes!$BA$5)+($AS2*[1]temp_Reporting_drillholes!$BD$4/100*[1]temp_Reporting_drillholes!$BD$5)+($AT2*[1]temp_Reporting_drillholes!$BE$4/100*[1]temp_Reporting_drillholes!$BE$5))/([1]temp_Reporting_drillholes!$BA$4*[1]temp_Reporting_drillholes!$BA$5/100),($AP2*[1]temp_Reporting_drillholes!$BB$4/31.1034768*[1]temp_Reporting_drillholes!$BB$5)/([1]temp_Reporting_drillholes!$BA$4*[1]temp_Reporting_drillholes!$BA$5/100))</f>
        <v>#DIV/0!</v>
      </c>
      <c r="AW2" s="18">
        <f>IF(AR2&lt;&gt;"",($AP2*[1]temp_Reporting_drillholes!$BB$4/31.1034768)+($AQ2*[1]temp_Reporting_drillholes!$BC$4/31.1034768)+($AR2*[1]temp_Reporting_drillholes!$BA$4/100)+($AS2*[1]temp_Reporting_drillholes!$BD$4/100)+($AT2*[1]temp_Reporting_drillholes!$BE$4/100),($AP2*[1]temp_Reporting_drillholes!$BB$4/31.1034768))</f>
        <v>0</v>
      </c>
      <c r="AX2" s="19" t="str">
        <f>IF(AR2&lt;&gt;"",(AR2+($AS2*[1]temp_Reporting_drillholes!$BD$6)+($AT2*[1]temp_Reporting_drillholes!$BE$6)+($AP2*[1]temp_Reporting_drillholes!$BB$6)+($AQ2*[1]temp_Reporting_drillholes!$BC$6)),"")</f>
        <v/>
      </c>
      <c r="AZ2" s="32"/>
      <c r="BA2" s="32"/>
      <c r="BB2" s="32"/>
      <c r="BC2" s="32"/>
      <c r="BD2" s="32"/>
      <c r="BE2" s="32"/>
      <c r="BF2" s="19"/>
      <c r="BG2" s="14"/>
      <c r="BI2" s="33" t="s">
        <v>62</v>
      </c>
      <c r="BJ2" s="34" t="s">
        <v>63</v>
      </c>
    </row>
    <row r="3" spans="1:62" s="20" customFormat="1" ht="12" customHeight="1" x14ac:dyDescent="0.25">
      <c r="A3" s="23" t="s">
        <v>64</v>
      </c>
      <c r="B3" s="20" t="s">
        <v>65</v>
      </c>
      <c r="C3" s="24">
        <v>0</v>
      </c>
      <c r="D3" s="24">
        <v>1</v>
      </c>
      <c r="E3" s="26">
        <f t="shared" si="0"/>
        <v>1</v>
      </c>
      <c r="F3" s="20" t="s">
        <v>55</v>
      </c>
      <c r="G3" s="27"/>
      <c r="J3" s="28"/>
      <c r="L3" s="20" t="s">
        <v>56</v>
      </c>
      <c r="M3" s="29" t="s">
        <v>57</v>
      </c>
      <c r="O3" s="27" t="s">
        <v>58</v>
      </c>
      <c r="P3" s="35" t="s">
        <v>59</v>
      </c>
      <c r="Q3" t="s">
        <v>60</v>
      </c>
      <c r="R3" s="27" t="s">
        <v>66</v>
      </c>
      <c r="S3" s="19"/>
      <c r="Y3" s="15"/>
      <c r="AO3" s="31">
        <f t="shared" si="1"/>
        <v>1</v>
      </c>
      <c r="AP3" s="14">
        <f t="shared" si="2"/>
        <v>0</v>
      </c>
      <c r="AQ3" s="15" t="str">
        <f t="shared" si="3"/>
        <v/>
      </c>
      <c r="AR3" s="16" t="str">
        <f t="shared" si="4"/>
        <v/>
      </c>
      <c r="AS3" s="16" t="str">
        <f t="shared" si="5"/>
        <v/>
      </c>
      <c r="AT3" s="16" t="str">
        <f t="shared" si="6"/>
        <v/>
      </c>
      <c r="AU3" s="17">
        <f>IF(AR3&lt;&gt;"",(($AP3*[1]temp_Reporting_drillholes!$BB$4/31.1034768*[1]temp_Reporting_drillholes!$BB$5)+($AQ3*[1]temp_Reporting_drillholes!$BC$4/31.1034768*[1]temp_Reporting_drillholes!$BC$5)+($AR3*[1]temp_Reporting_drillholes!$BA$4/100*[1]temp_Reporting_drillholes!$BA$5)+($AS3*[1]temp_Reporting_drillholes!$BD$4/100*[1]temp_Reporting_drillholes!$BD$5)+($AT3*[1]temp_Reporting_drillholes!$BE$4/100*[1]temp_Reporting_drillholes!$BE$5))/([1]temp_Reporting_drillholes!$BB$4*[1]temp_Reporting_drillholes!$BB$5/31.1034768),AP3)</f>
        <v>0</v>
      </c>
      <c r="AV3" s="16" t="e">
        <f>IF(AR3&lt;&gt;"",(($AP3*[1]temp_Reporting_drillholes!$BB$4/31.1034768*[1]temp_Reporting_drillholes!$BB$5)+($AQ3*[1]temp_Reporting_drillholes!$BC$4/31.1034768*[1]temp_Reporting_drillholes!$BC$5)+($AR3*[1]temp_Reporting_drillholes!$BA$4/100*[1]temp_Reporting_drillholes!$BA$5)+($AS3*[1]temp_Reporting_drillholes!$BD$4/100*[1]temp_Reporting_drillholes!$BD$5)+($AT3*[1]temp_Reporting_drillholes!$BE$4/100*[1]temp_Reporting_drillholes!$BE$5))/([1]temp_Reporting_drillholes!$BA$4*[1]temp_Reporting_drillholes!$BA$5/100),($AP3*[1]temp_Reporting_drillholes!$BB$4/31.1034768*[1]temp_Reporting_drillholes!$BB$5)/([1]temp_Reporting_drillholes!$BA$4*[1]temp_Reporting_drillholes!$BA$5/100))</f>
        <v>#DIV/0!</v>
      </c>
      <c r="AW3" s="18">
        <f>IF(AR3&lt;&gt;"",($AP3*[1]temp_Reporting_drillholes!$BB$4/31.1034768)+($AQ3*[1]temp_Reporting_drillholes!$BC$4/31.1034768)+($AR3*[1]temp_Reporting_drillholes!$BA$4/100)+($AS3*[1]temp_Reporting_drillholes!$BD$4/100)+($AT3*[1]temp_Reporting_drillholes!$BE$4/100),($AP3*[1]temp_Reporting_drillholes!$BB$4/31.1034768))</f>
        <v>0</v>
      </c>
      <c r="AX3" s="19" t="str">
        <f>IF(AR3&lt;&gt;"",(AR3+($AS3*[1]temp_Reporting_drillholes!$BD$6)+($AT3*[1]temp_Reporting_drillholes!$BE$6)+($AP3*[1]temp_Reporting_drillholes!$BB$6)+($AQ3*[1]temp_Reporting_drillholes!$BC$6)),"")</f>
        <v/>
      </c>
      <c r="AZ3" s="32"/>
      <c r="BA3" s="32"/>
      <c r="BB3" s="32"/>
      <c r="BC3" s="32"/>
      <c r="BD3" s="32"/>
      <c r="BE3" s="32"/>
      <c r="BF3" s="19"/>
      <c r="BG3" s="14"/>
      <c r="BI3" s="33" t="s">
        <v>62</v>
      </c>
      <c r="BJ3" s="34" t="s">
        <v>63</v>
      </c>
    </row>
    <row r="4" spans="1:62" s="20" customFormat="1" ht="12" customHeight="1" x14ac:dyDescent="0.25">
      <c r="A4" s="23" t="s">
        <v>67</v>
      </c>
      <c r="B4" s="20" t="s">
        <v>68</v>
      </c>
      <c r="C4" s="24">
        <v>0</v>
      </c>
      <c r="D4" s="24">
        <v>1</v>
      </c>
      <c r="E4" s="26">
        <f t="shared" si="0"/>
        <v>1</v>
      </c>
      <c r="F4" s="20" t="s">
        <v>55</v>
      </c>
      <c r="G4" s="27"/>
      <c r="J4" s="28"/>
      <c r="L4" s="20" t="s">
        <v>56</v>
      </c>
      <c r="M4" s="29" t="s">
        <v>57</v>
      </c>
      <c r="O4" s="27" t="s">
        <v>58</v>
      </c>
      <c r="P4" s="35" t="s">
        <v>59</v>
      </c>
      <c r="Q4" t="s">
        <v>60</v>
      </c>
      <c r="R4" s="27" t="s">
        <v>69</v>
      </c>
      <c r="S4" s="19"/>
      <c r="Y4" s="15"/>
      <c r="AO4" s="31">
        <f t="shared" si="1"/>
        <v>1</v>
      </c>
      <c r="AP4" s="14">
        <f t="shared" si="2"/>
        <v>0</v>
      </c>
      <c r="AQ4" s="15" t="str">
        <f t="shared" si="3"/>
        <v/>
      </c>
      <c r="AR4" s="16" t="str">
        <f t="shared" si="4"/>
        <v/>
      </c>
      <c r="AS4" s="16" t="str">
        <f t="shared" si="5"/>
        <v/>
      </c>
      <c r="AT4" s="16" t="str">
        <f t="shared" si="6"/>
        <v/>
      </c>
      <c r="AU4" s="17">
        <f>IF(AR4&lt;&gt;"",(($AP4*[1]temp_Reporting_drillholes!$BB$4/31.1034768*[1]temp_Reporting_drillholes!$BB$5)+($AQ4*[1]temp_Reporting_drillholes!$BC$4/31.1034768*[1]temp_Reporting_drillholes!$BC$5)+($AR4*[1]temp_Reporting_drillholes!$BA$4/100*[1]temp_Reporting_drillholes!$BA$5)+($AS4*[1]temp_Reporting_drillholes!$BD$4/100*[1]temp_Reporting_drillholes!$BD$5)+($AT4*[1]temp_Reporting_drillholes!$BE$4/100*[1]temp_Reporting_drillholes!$BE$5))/([1]temp_Reporting_drillholes!$BB$4*[1]temp_Reporting_drillholes!$BB$5/31.1034768),AP4)</f>
        <v>0</v>
      </c>
      <c r="AV4" s="16" t="e">
        <f>IF(AR4&lt;&gt;"",(($AP4*[1]temp_Reporting_drillholes!$BB$4/31.1034768*[1]temp_Reporting_drillholes!$BB$5)+($AQ4*[1]temp_Reporting_drillholes!$BC$4/31.1034768*[1]temp_Reporting_drillholes!$BC$5)+($AR4*[1]temp_Reporting_drillholes!$BA$4/100*[1]temp_Reporting_drillholes!$BA$5)+($AS4*[1]temp_Reporting_drillholes!$BD$4/100*[1]temp_Reporting_drillholes!$BD$5)+($AT4*[1]temp_Reporting_drillholes!$BE$4/100*[1]temp_Reporting_drillholes!$BE$5))/([1]temp_Reporting_drillholes!$BA$4*[1]temp_Reporting_drillholes!$BA$5/100),($AP4*[1]temp_Reporting_drillholes!$BB$4/31.1034768*[1]temp_Reporting_drillholes!$BB$5)/([1]temp_Reporting_drillholes!$BA$4*[1]temp_Reporting_drillholes!$BA$5/100))</f>
        <v>#DIV/0!</v>
      </c>
      <c r="AW4" s="18">
        <f>IF(AR4&lt;&gt;"",($AP4*[1]temp_Reporting_drillholes!$BB$4/31.1034768)+($AQ4*[1]temp_Reporting_drillholes!$BC$4/31.1034768)+($AR4*[1]temp_Reporting_drillholes!$BA$4/100)+($AS4*[1]temp_Reporting_drillholes!$BD$4/100)+($AT4*[1]temp_Reporting_drillholes!$BE$4/100),($AP4*[1]temp_Reporting_drillholes!$BB$4/31.1034768))</f>
        <v>0</v>
      </c>
      <c r="AX4" s="19" t="str">
        <f>IF(AR4&lt;&gt;"",(AR4+($AS4*[1]temp_Reporting_drillholes!$BD$6)+($AT4*[1]temp_Reporting_drillholes!$BE$6)+($AP4*[1]temp_Reporting_drillholes!$BB$6)+($AQ4*[1]temp_Reporting_drillholes!$BC$6)),"")</f>
        <v/>
      </c>
      <c r="AZ4" s="32"/>
      <c r="BA4" s="32"/>
      <c r="BB4" s="32"/>
      <c r="BC4" s="32"/>
      <c r="BD4" s="32"/>
      <c r="BE4" s="32"/>
      <c r="BF4" s="19"/>
      <c r="BG4" s="14"/>
      <c r="BI4" s="33" t="s">
        <v>62</v>
      </c>
      <c r="BJ4" s="34" t="s">
        <v>63</v>
      </c>
    </row>
    <row r="5" spans="1:62" s="20" customFormat="1" ht="12" customHeight="1" x14ac:dyDescent="0.25">
      <c r="A5" s="23" t="s">
        <v>70</v>
      </c>
      <c r="B5" s="20" t="s">
        <v>71</v>
      </c>
      <c r="C5" s="24">
        <v>0</v>
      </c>
      <c r="D5" s="25">
        <v>1.02</v>
      </c>
      <c r="E5" s="26">
        <f t="shared" si="0"/>
        <v>1.02</v>
      </c>
      <c r="F5" s="20" t="s">
        <v>55</v>
      </c>
      <c r="G5" s="27"/>
      <c r="J5" s="28"/>
      <c r="L5" s="20" t="s">
        <v>56</v>
      </c>
      <c r="M5" s="29" t="s">
        <v>57</v>
      </c>
      <c r="O5" s="27" t="s">
        <v>58</v>
      </c>
      <c r="P5" s="35" t="s">
        <v>59</v>
      </c>
      <c r="Q5" t="s">
        <v>60</v>
      </c>
      <c r="R5" s="27" t="s">
        <v>72</v>
      </c>
      <c r="S5" s="19"/>
      <c r="Y5" s="15"/>
      <c r="AO5" s="31">
        <f t="shared" si="1"/>
        <v>1.02</v>
      </c>
      <c r="AP5" s="14">
        <f t="shared" si="2"/>
        <v>0</v>
      </c>
      <c r="AQ5" s="15" t="str">
        <f t="shared" si="3"/>
        <v/>
      </c>
      <c r="AR5" s="16" t="str">
        <f t="shared" si="4"/>
        <v/>
      </c>
      <c r="AS5" s="16" t="str">
        <f t="shared" si="5"/>
        <v/>
      </c>
      <c r="AT5" s="16" t="str">
        <f t="shared" si="6"/>
        <v/>
      </c>
      <c r="AU5" s="17">
        <f>IF(AR5&lt;&gt;"",(($AP5*[1]temp_Reporting_drillholes!$BB$4/31.1034768*[1]temp_Reporting_drillholes!$BB$5)+($AQ5*[1]temp_Reporting_drillholes!$BC$4/31.1034768*[1]temp_Reporting_drillholes!$BC$5)+($AR5*[1]temp_Reporting_drillholes!$BA$4/100*[1]temp_Reporting_drillholes!$BA$5)+($AS5*[1]temp_Reporting_drillholes!$BD$4/100*[1]temp_Reporting_drillholes!$BD$5)+($AT5*[1]temp_Reporting_drillholes!$BE$4/100*[1]temp_Reporting_drillholes!$BE$5))/([1]temp_Reporting_drillholes!$BB$4*[1]temp_Reporting_drillholes!$BB$5/31.1034768),AP5)</f>
        <v>0</v>
      </c>
      <c r="AV5" s="16" t="e">
        <f>IF(AR5&lt;&gt;"",(($AP5*[1]temp_Reporting_drillholes!$BB$4/31.1034768*[1]temp_Reporting_drillholes!$BB$5)+($AQ5*[1]temp_Reporting_drillholes!$BC$4/31.1034768*[1]temp_Reporting_drillholes!$BC$5)+($AR5*[1]temp_Reporting_drillholes!$BA$4/100*[1]temp_Reporting_drillholes!$BA$5)+($AS5*[1]temp_Reporting_drillholes!$BD$4/100*[1]temp_Reporting_drillholes!$BD$5)+($AT5*[1]temp_Reporting_drillholes!$BE$4/100*[1]temp_Reporting_drillholes!$BE$5))/([1]temp_Reporting_drillholes!$BA$4*[1]temp_Reporting_drillholes!$BA$5/100),($AP5*[1]temp_Reporting_drillholes!$BB$4/31.1034768*[1]temp_Reporting_drillholes!$BB$5)/([1]temp_Reporting_drillholes!$BA$4*[1]temp_Reporting_drillholes!$BA$5/100))</f>
        <v>#DIV/0!</v>
      </c>
      <c r="AW5" s="18">
        <f>IF(AR5&lt;&gt;"",($AP5*[1]temp_Reporting_drillholes!$BB$4/31.1034768)+($AQ5*[1]temp_Reporting_drillholes!$BC$4/31.1034768)+($AR5*[1]temp_Reporting_drillholes!$BA$4/100)+($AS5*[1]temp_Reporting_drillholes!$BD$4/100)+($AT5*[1]temp_Reporting_drillholes!$BE$4/100),($AP5*[1]temp_Reporting_drillholes!$BB$4/31.1034768))</f>
        <v>0</v>
      </c>
      <c r="AX5" s="19" t="str">
        <f>IF(AR5&lt;&gt;"",(AR5+($AS5*[1]temp_Reporting_drillholes!$BD$6)+($AT5*[1]temp_Reporting_drillholes!$BE$6)+($AP5*[1]temp_Reporting_drillholes!$BB$6)+($AQ5*[1]temp_Reporting_drillholes!$BC$6)),"")</f>
        <v/>
      </c>
      <c r="AZ5" s="32"/>
      <c r="BA5" s="32"/>
      <c r="BB5" s="32"/>
      <c r="BC5" s="32"/>
      <c r="BD5" s="32"/>
      <c r="BE5" s="32"/>
      <c r="BF5" s="19"/>
      <c r="BG5" s="14"/>
      <c r="BI5" s="33" t="s">
        <v>62</v>
      </c>
      <c r="BJ5" s="34" t="s">
        <v>63</v>
      </c>
    </row>
    <row r="6" spans="1:62" s="20" customFormat="1" ht="12" customHeight="1" x14ac:dyDescent="0.25">
      <c r="A6" s="23" t="s">
        <v>73</v>
      </c>
      <c r="B6" s="20" t="s">
        <v>74</v>
      </c>
      <c r="C6" s="24">
        <v>0</v>
      </c>
      <c r="D6" s="25">
        <v>1.1299999999999999</v>
      </c>
      <c r="E6" s="26">
        <f t="shared" si="0"/>
        <v>1.1299999999999999</v>
      </c>
      <c r="F6" s="20" t="s">
        <v>55</v>
      </c>
      <c r="G6" s="27"/>
      <c r="J6" s="28"/>
      <c r="L6" s="20" t="s">
        <v>56</v>
      </c>
      <c r="M6" s="29" t="s">
        <v>57</v>
      </c>
      <c r="O6" s="27" t="s">
        <v>58</v>
      </c>
      <c r="P6" s="35" t="s">
        <v>59</v>
      </c>
      <c r="Q6" t="s">
        <v>60</v>
      </c>
      <c r="R6" s="27" t="s">
        <v>75</v>
      </c>
      <c r="S6" s="19"/>
      <c r="Y6" s="15"/>
      <c r="AO6" s="31">
        <f t="shared" si="1"/>
        <v>1.1299999999999999</v>
      </c>
      <c r="AP6" s="14">
        <f t="shared" si="2"/>
        <v>0</v>
      </c>
      <c r="AQ6" s="15" t="str">
        <f t="shared" si="3"/>
        <v/>
      </c>
      <c r="AR6" s="16" t="str">
        <f t="shared" si="4"/>
        <v/>
      </c>
      <c r="AS6" s="16" t="str">
        <f t="shared" si="5"/>
        <v/>
      </c>
      <c r="AT6" s="16" t="str">
        <f t="shared" si="6"/>
        <v/>
      </c>
      <c r="AU6" s="17">
        <f>IF(AR6&lt;&gt;"",(($AP6*[1]temp_Reporting_drillholes!$BB$4/31.1034768*[1]temp_Reporting_drillholes!$BB$5)+($AQ6*[1]temp_Reporting_drillholes!$BC$4/31.1034768*[1]temp_Reporting_drillholes!$BC$5)+($AR6*[1]temp_Reporting_drillholes!$BA$4/100*[1]temp_Reporting_drillholes!$BA$5)+($AS6*[1]temp_Reporting_drillholes!$BD$4/100*[1]temp_Reporting_drillholes!$BD$5)+($AT6*[1]temp_Reporting_drillholes!$BE$4/100*[1]temp_Reporting_drillholes!$BE$5))/([1]temp_Reporting_drillholes!$BB$4*[1]temp_Reporting_drillholes!$BB$5/31.1034768),AP6)</f>
        <v>0</v>
      </c>
      <c r="AV6" s="16" t="e">
        <f>IF(AR6&lt;&gt;"",(($AP6*[1]temp_Reporting_drillholes!$BB$4/31.1034768*[1]temp_Reporting_drillholes!$BB$5)+($AQ6*[1]temp_Reporting_drillholes!$BC$4/31.1034768*[1]temp_Reporting_drillholes!$BC$5)+($AR6*[1]temp_Reporting_drillholes!$BA$4/100*[1]temp_Reporting_drillholes!$BA$5)+($AS6*[1]temp_Reporting_drillholes!$BD$4/100*[1]temp_Reporting_drillholes!$BD$5)+($AT6*[1]temp_Reporting_drillholes!$BE$4/100*[1]temp_Reporting_drillholes!$BE$5))/([1]temp_Reporting_drillholes!$BA$4*[1]temp_Reporting_drillholes!$BA$5/100),($AP6*[1]temp_Reporting_drillholes!$BB$4/31.1034768*[1]temp_Reporting_drillholes!$BB$5)/([1]temp_Reporting_drillholes!$BA$4*[1]temp_Reporting_drillholes!$BA$5/100))</f>
        <v>#DIV/0!</v>
      </c>
      <c r="AW6" s="18">
        <f>IF(AR6&lt;&gt;"",($AP6*[1]temp_Reporting_drillholes!$BB$4/31.1034768)+($AQ6*[1]temp_Reporting_drillholes!$BC$4/31.1034768)+($AR6*[1]temp_Reporting_drillholes!$BA$4/100)+($AS6*[1]temp_Reporting_drillholes!$BD$4/100)+($AT6*[1]temp_Reporting_drillholes!$BE$4/100),($AP6*[1]temp_Reporting_drillholes!$BB$4/31.1034768))</f>
        <v>0</v>
      </c>
      <c r="AX6" s="19" t="str">
        <f>IF(AR6&lt;&gt;"",(AR6+($AS6*[1]temp_Reporting_drillholes!$BD$6)+($AT6*[1]temp_Reporting_drillholes!$BE$6)+($AP6*[1]temp_Reporting_drillholes!$BB$6)+($AQ6*[1]temp_Reporting_drillholes!$BC$6)),"")</f>
        <v/>
      </c>
      <c r="AZ6" s="32"/>
      <c r="BA6" s="32"/>
      <c r="BB6" s="32"/>
      <c r="BC6" s="32"/>
      <c r="BD6" s="32"/>
      <c r="BE6" s="32"/>
      <c r="BF6" s="19"/>
      <c r="BG6" s="14"/>
      <c r="BI6" s="33" t="s">
        <v>62</v>
      </c>
      <c r="BJ6" s="34" t="s">
        <v>63</v>
      </c>
    </row>
    <row r="7" spans="1:62" s="20" customFormat="1" ht="12" customHeight="1" x14ac:dyDescent="0.25">
      <c r="A7" s="23" t="s">
        <v>76</v>
      </c>
      <c r="B7" s="20" t="s">
        <v>74</v>
      </c>
      <c r="C7" s="24">
        <v>0</v>
      </c>
      <c r="D7" s="24">
        <v>0.4</v>
      </c>
      <c r="E7" s="26">
        <f t="shared" si="0"/>
        <v>0.4</v>
      </c>
      <c r="F7" s="20" t="s">
        <v>55</v>
      </c>
      <c r="G7" s="27"/>
      <c r="J7" s="28"/>
      <c r="L7" s="20" t="s">
        <v>56</v>
      </c>
      <c r="M7" s="29" t="s">
        <v>57</v>
      </c>
      <c r="O7" s="27" t="s">
        <v>58</v>
      </c>
      <c r="P7" s="35" t="s">
        <v>77</v>
      </c>
      <c r="Q7" t="s">
        <v>60</v>
      </c>
      <c r="R7" s="27" t="s">
        <v>78</v>
      </c>
      <c r="S7" s="19"/>
      <c r="Y7" s="15"/>
      <c r="AO7" s="31">
        <f t="shared" si="1"/>
        <v>0.4</v>
      </c>
      <c r="AP7" s="14">
        <f t="shared" si="2"/>
        <v>0</v>
      </c>
      <c r="AQ7" s="15" t="str">
        <f t="shared" si="3"/>
        <v/>
      </c>
      <c r="AR7" s="16" t="str">
        <f t="shared" si="4"/>
        <v/>
      </c>
      <c r="AS7" s="16" t="str">
        <f t="shared" si="5"/>
        <v/>
      </c>
      <c r="AT7" s="16" t="str">
        <f t="shared" si="6"/>
        <v/>
      </c>
      <c r="AU7" s="17">
        <f>IF(AR7&lt;&gt;"",(($AP7*[1]temp_Reporting_drillholes!$BB$4/31.1034768*[1]temp_Reporting_drillholes!$BB$5)+($AQ7*[1]temp_Reporting_drillholes!$BC$4/31.1034768*[1]temp_Reporting_drillholes!$BC$5)+($AR7*[1]temp_Reporting_drillholes!$BA$4/100*[1]temp_Reporting_drillholes!$BA$5)+($AS7*[1]temp_Reporting_drillholes!$BD$4/100*[1]temp_Reporting_drillholes!$BD$5)+($AT7*[1]temp_Reporting_drillholes!$BE$4/100*[1]temp_Reporting_drillholes!$BE$5))/([1]temp_Reporting_drillholes!$BB$4*[1]temp_Reporting_drillholes!$BB$5/31.1034768),AP7)</f>
        <v>0</v>
      </c>
      <c r="AV7" s="16" t="e">
        <f>IF(AR7&lt;&gt;"",(($AP7*[1]temp_Reporting_drillholes!$BB$4/31.1034768*[1]temp_Reporting_drillholes!$BB$5)+($AQ7*[1]temp_Reporting_drillholes!$BC$4/31.1034768*[1]temp_Reporting_drillholes!$BC$5)+($AR7*[1]temp_Reporting_drillholes!$BA$4/100*[1]temp_Reporting_drillholes!$BA$5)+($AS7*[1]temp_Reporting_drillholes!$BD$4/100*[1]temp_Reporting_drillholes!$BD$5)+($AT7*[1]temp_Reporting_drillholes!$BE$4/100*[1]temp_Reporting_drillholes!$BE$5))/([1]temp_Reporting_drillholes!$BA$4*[1]temp_Reporting_drillholes!$BA$5/100),($AP7*[1]temp_Reporting_drillholes!$BB$4/31.1034768*[1]temp_Reporting_drillholes!$BB$5)/([1]temp_Reporting_drillholes!$BA$4*[1]temp_Reporting_drillholes!$BA$5/100))</f>
        <v>#DIV/0!</v>
      </c>
      <c r="AW7" s="18">
        <f>IF(AR7&lt;&gt;"",($AP7*[1]temp_Reporting_drillholes!$BB$4/31.1034768)+($AQ7*[1]temp_Reporting_drillholes!$BC$4/31.1034768)+($AR7*[1]temp_Reporting_drillholes!$BA$4/100)+($AS7*[1]temp_Reporting_drillholes!$BD$4/100)+($AT7*[1]temp_Reporting_drillholes!$BE$4/100),($AP7*[1]temp_Reporting_drillholes!$BB$4/31.1034768))</f>
        <v>0</v>
      </c>
      <c r="AX7" s="19" t="str">
        <f>IF(AR7&lt;&gt;"",(AR7+($AS7*[1]temp_Reporting_drillholes!$BD$6)+($AT7*[1]temp_Reporting_drillholes!$BE$6)+($AP7*[1]temp_Reporting_drillholes!$BB$6)+($AQ7*[1]temp_Reporting_drillholes!$BC$6)),"")</f>
        <v/>
      </c>
      <c r="AZ7" s="32"/>
      <c r="BA7" s="32"/>
      <c r="BB7" s="32"/>
      <c r="BC7" s="32"/>
      <c r="BD7" s="32"/>
      <c r="BE7" s="32"/>
      <c r="BF7" s="19"/>
      <c r="BG7" s="14"/>
      <c r="BI7" s="33" t="s">
        <v>62</v>
      </c>
      <c r="BJ7" s="34" t="s">
        <v>63</v>
      </c>
    </row>
    <row r="8" spans="1:62" s="20" customFormat="1" ht="12" customHeight="1" x14ac:dyDescent="0.25">
      <c r="A8" s="23" t="s">
        <v>79</v>
      </c>
      <c r="B8" s="20" t="s">
        <v>74</v>
      </c>
      <c r="C8" s="24">
        <v>0.4</v>
      </c>
      <c r="D8" s="25">
        <v>1.1299999999999999</v>
      </c>
      <c r="E8" s="26">
        <f t="shared" si="0"/>
        <v>0.72999999999999987</v>
      </c>
      <c r="F8" s="20" t="s">
        <v>55</v>
      </c>
      <c r="G8" s="27"/>
      <c r="J8" s="28"/>
      <c r="L8" s="20" t="s">
        <v>56</v>
      </c>
      <c r="M8" s="29" t="s">
        <v>57</v>
      </c>
      <c r="O8" s="27" t="s">
        <v>58</v>
      </c>
      <c r="P8" s="35" t="s">
        <v>80</v>
      </c>
      <c r="Q8" t="s">
        <v>60</v>
      </c>
      <c r="R8" s="27" t="s">
        <v>81</v>
      </c>
      <c r="S8" s="19"/>
      <c r="Y8" s="15"/>
      <c r="AO8" s="31">
        <f t="shared" si="1"/>
        <v>0.72999999999999987</v>
      </c>
      <c r="AP8" s="14">
        <f t="shared" si="2"/>
        <v>0</v>
      </c>
      <c r="AQ8" s="15" t="str">
        <f t="shared" si="3"/>
        <v/>
      </c>
      <c r="AR8" s="16" t="str">
        <f t="shared" si="4"/>
        <v/>
      </c>
      <c r="AS8" s="16" t="str">
        <f t="shared" si="5"/>
        <v/>
      </c>
      <c r="AT8" s="16" t="str">
        <f t="shared" si="6"/>
        <v/>
      </c>
      <c r="AU8" s="17">
        <f>IF(AR8&lt;&gt;"",(($AP8*[1]temp_Reporting_drillholes!$BB$4/31.1034768*[1]temp_Reporting_drillholes!$BB$5)+($AQ8*[1]temp_Reporting_drillholes!$BC$4/31.1034768*[1]temp_Reporting_drillholes!$BC$5)+($AR8*[1]temp_Reporting_drillholes!$BA$4/100*[1]temp_Reporting_drillholes!$BA$5)+($AS8*[1]temp_Reporting_drillholes!$BD$4/100*[1]temp_Reporting_drillholes!$BD$5)+($AT8*[1]temp_Reporting_drillholes!$BE$4/100*[1]temp_Reporting_drillholes!$BE$5))/([1]temp_Reporting_drillholes!$BB$4*[1]temp_Reporting_drillholes!$BB$5/31.1034768),AP8)</f>
        <v>0</v>
      </c>
      <c r="AV8" s="16" t="e">
        <f>IF(AR8&lt;&gt;"",(($AP8*[1]temp_Reporting_drillholes!$BB$4/31.1034768*[1]temp_Reporting_drillholes!$BB$5)+($AQ8*[1]temp_Reporting_drillholes!$BC$4/31.1034768*[1]temp_Reporting_drillholes!$BC$5)+($AR8*[1]temp_Reporting_drillholes!$BA$4/100*[1]temp_Reporting_drillholes!$BA$5)+($AS8*[1]temp_Reporting_drillholes!$BD$4/100*[1]temp_Reporting_drillholes!$BD$5)+($AT8*[1]temp_Reporting_drillholes!$BE$4/100*[1]temp_Reporting_drillholes!$BE$5))/([1]temp_Reporting_drillholes!$BA$4*[1]temp_Reporting_drillholes!$BA$5/100),($AP8*[1]temp_Reporting_drillholes!$BB$4/31.1034768*[1]temp_Reporting_drillholes!$BB$5)/([1]temp_Reporting_drillholes!$BA$4*[1]temp_Reporting_drillholes!$BA$5/100))</f>
        <v>#DIV/0!</v>
      </c>
      <c r="AW8" s="18">
        <f>IF(AR8&lt;&gt;"",($AP8*[1]temp_Reporting_drillholes!$BB$4/31.1034768)+($AQ8*[1]temp_Reporting_drillholes!$BC$4/31.1034768)+($AR8*[1]temp_Reporting_drillholes!$BA$4/100)+($AS8*[1]temp_Reporting_drillholes!$BD$4/100)+($AT8*[1]temp_Reporting_drillholes!$BE$4/100),($AP8*[1]temp_Reporting_drillholes!$BB$4/31.1034768))</f>
        <v>0</v>
      </c>
      <c r="AX8" s="19" t="str">
        <f>IF(AR8&lt;&gt;"",(AR8+($AS8*[1]temp_Reporting_drillholes!$BD$6)+($AT8*[1]temp_Reporting_drillholes!$BE$6)+($AP8*[1]temp_Reporting_drillholes!$BB$6)+($AQ8*[1]temp_Reporting_drillholes!$BC$6)),"")</f>
        <v/>
      </c>
      <c r="AZ8" s="32"/>
      <c r="BA8" s="32"/>
      <c r="BB8" s="32"/>
      <c r="BC8" s="32"/>
      <c r="BD8" s="32"/>
      <c r="BE8" s="32"/>
      <c r="BF8" s="19"/>
      <c r="BG8" s="14"/>
      <c r="BI8" s="33" t="s">
        <v>62</v>
      </c>
      <c r="BJ8" s="34" t="s">
        <v>63</v>
      </c>
    </row>
    <row r="9" spans="1:62" s="20" customFormat="1" ht="12" customHeight="1" x14ac:dyDescent="0.25">
      <c r="A9" s="23" t="s">
        <v>82</v>
      </c>
      <c r="B9" s="20" t="s">
        <v>74</v>
      </c>
      <c r="C9" s="24">
        <v>1</v>
      </c>
      <c r="D9" s="24">
        <v>2</v>
      </c>
      <c r="E9" s="26">
        <f t="shared" si="0"/>
        <v>1</v>
      </c>
      <c r="F9" s="20" t="s">
        <v>55</v>
      </c>
      <c r="G9" s="27"/>
      <c r="J9" s="28"/>
      <c r="L9" s="20" t="s">
        <v>56</v>
      </c>
      <c r="M9" s="29" t="s">
        <v>57</v>
      </c>
      <c r="O9" s="27" t="s">
        <v>58</v>
      </c>
      <c r="P9" s="35" t="s">
        <v>59</v>
      </c>
      <c r="Q9" t="s">
        <v>60</v>
      </c>
      <c r="R9" s="27" t="s">
        <v>83</v>
      </c>
      <c r="S9" s="19"/>
      <c r="Y9" s="15"/>
      <c r="AO9" s="31">
        <f t="shared" si="1"/>
        <v>1</v>
      </c>
      <c r="AP9" s="14">
        <f t="shared" si="2"/>
        <v>0</v>
      </c>
      <c r="AQ9" s="15" t="str">
        <f t="shared" si="3"/>
        <v/>
      </c>
      <c r="AR9" s="16" t="str">
        <f t="shared" si="4"/>
        <v/>
      </c>
      <c r="AS9" s="16" t="str">
        <f t="shared" si="5"/>
        <v/>
      </c>
      <c r="AT9" s="16" t="str">
        <f t="shared" si="6"/>
        <v/>
      </c>
      <c r="AU9" s="17">
        <f>IF(AR9&lt;&gt;"",(($AP9*[1]temp_Reporting_drillholes!$BB$4/31.1034768*[1]temp_Reporting_drillholes!$BB$5)+($AQ9*[1]temp_Reporting_drillholes!$BC$4/31.1034768*[1]temp_Reporting_drillholes!$BC$5)+($AR9*[1]temp_Reporting_drillholes!$BA$4/100*[1]temp_Reporting_drillholes!$BA$5)+($AS9*[1]temp_Reporting_drillholes!$BD$4/100*[1]temp_Reporting_drillholes!$BD$5)+($AT9*[1]temp_Reporting_drillholes!$BE$4/100*[1]temp_Reporting_drillholes!$BE$5))/([1]temp_Reporting_drillholes!$BB$4*[1]temp_Reporting_drillholes!$BB$5/31.1034768),AP9)</f>
        <v>0</v>
      </c>
      <c r="AV9" s="16" t="e">
        <f>IF(AR9&lt;&gt;"",(($AP9*[1]temp_Reporting_drillholes!$BB$4/31.1034768*[1]temp_Reporting_drillholes!$BB$5)+($AQ9*[1]temp_Reporting_drillholes!$BC$4/31.1034768*[1]temp_Reporting_drillholes!$BC$5)+($AR9*[1]temp_Reporting_drillholes!$BA$4/100*[1]temp_Reporting_drillholes!$BA$5)+($AS9*[1]temp_Reporting_drillholes!$BD$4/100*[1]temp_Reporting_drillholes!$BD$5)+($AT9*[1]temp_Reporting_drillholes!$BE$4/100*[1]temp_Reporting_drillholes!$BE$5))/([1]temp_Reporting_drillholes!$BA$4*[1]temp_Reporting_drillholes!$BA$5/100),($AP9*[1]temp_Reporting_drillholes!$BB$4/31.1034768*[1]temp_Reporting_drillholes!$BB$5)/([1]temp_Reporting_drillholes!$BA$4*[1]temp_Reporting_drillholes!$BA$5/100))</f>
        <v>#DIV/0!</v>
      </c>
      <c r="AW9" s="18">
        <f>IF(AR9&lt;&gt;"",($AP9*[1]temp_Reporting_drillholes!$BB$4/31.1034768)+($AQ9*[1]temp_Reporting_drillholes!$BC$4/31.1034768)+($AR9*[1]temp_Reporting_drillholes!$BA$4/100)+($AS9*[1]temp_Reporting_drillholes!$BD$4/100)+($AT9*[1]temp_Reporting_drillholes!$BE$4/100),($AP9*[1]temp_Reporting_drillholes!$BB$4/31.1034768))</f>
        <v>0</v>
      </c>
      <c r="AX9" s="19" t="str">
        <f>IF(AR9&lt;&gt;"",(AR9+($AS9*[1]temp_Reporting_drillholes!$BD$6)+($AT9*[1]temp_Reporting_drillholes!$BE$6)+($AP9*[1]temp_Reporting_drillholes!$BB$6)+($AQ9*[1]temp_Reporting_drillholes!$BC$6)),"")</f>
        <v/>
      </c>
      <c r="AZ9" s="32"/>
      <c r="BA9" s="32"/>
      <c r="BB9" s="32"/>
      <c r="BC9" s="32"/>
      <c r="BD9" s="32"/>
      <c r="BE9" s="32"/>
      <c r="BF9" s="19"/>
      <c r="BG9" s="14"/>
      <c r="BI9" s="33" t="s">
        <v>62</v>
      </c>
      <c r="BJ9" s="34" t="s">
        <v>63</v>
      </c>
    </row>
    <row r="10" spans="1:62" s="20" customFormat="1" ht="12" customHeight="1" x14ac:dyDescent="0.25">
      <c r="A10" s="23" t="s">
        <v>84</v>
      </c>
      <c r="B10" s="20" t="s">
        <v>74</v>
      </c>
      <c r="C10" s="24">
        <v>2</v>
      </c>
      <c r="D10" s="24">
        <v>3</v>
      </c>
      <c r="E10" s="26">
        <f t="shared" si="0"/>
        <v>1</v>
      </c>
      <c r="F10" s="20" t="s">
        <v>55</v>
      </c>
      <c r="G10" s="27"/>
      <c r="J10" s="28"/>
      <c r="L10" s="20" t="s">
        <v>56</v>
      </c>
      <c r="M10" s="29" t="s">
        <v>57</v>
      </c>
      <c r="O10" s="27" t="s">
        <v>58</v>
      </c>
      <c r="P10" s="35" t="s">
        <v>59</v>
      </c>
      <c r="Q10" t="s">
        <v>60</v>
      </c>
      <c r="R10" s="27" t="s">
        <v>85</v>
      </c>
      <c r="S10" s="19"/>
      <c r="Y10" s="15"/>
      <c r="AO10" s="31">
        <f t="shared" si="1"/>
        <v>1</v>
      </c>
      <c r="AP10" s="14">
        <f t="shared" si="2"/>
        <v>0</v>
      </c>
      <c r="AQ10" s="15" t="str">
        <f t="shared" si="3"/>
        <v/>
      </c>
      <c r="AR10" s="16" t="str">
        <f t="shared" si="4"/>
        <v/>
      </c>
      <c r="AS10" s="16" t="str">
        <f t="shared" si="5"/>
        <v/>
      </c>
      <c r="AT10" s="16" t="str">
        <f t="shared" si="6"/>
        <v/>
      </c>
      <c r="AU10" s="17">
        <f>IF(AR10&lt;&gt;"",(($AP10*[1]temp_Reporting_drillholes!$BB$4/31.1034768*[1]temp_Reporting_drillholes!$BB$5)+($AQ10*[1]temp_Reporting_drillholes!$BC$4/31.1034768*[1]temp_Reporting_drillholes!$BC$5)+($AR10*[1]temp_Reporting_drillholes!$BA$4/100*[1]temp_Reporting_drillholes!$BA$5)+($AS10*[1]temp_Reporting_drillholes!$BD$4/100*[1]temp_Reporting_drillholes!$BD$5)+($AT10*[1]temp_Reporting_drillholes!$BE$4/100*[1]temp_Reporting_drillholes!$BE$5))/([1]temp_Reporting_drillholes!$BB$4*[1]temp_Reporting_drillholes!$BB$5/31.1034768),AP10)</f>
        <v>0</v>
      </c>
      <c r="AV10" s="16" t="e">
        <f>IF(AR10&lt;&gt;"",(($AP10*[1]temp_Reporting_drillholes!$BB$4/31.1034768*[1]temp_Reporting_drillholes!$BB$5)+($AQ10*[1]temp_Reporting_drillholes!$BC$4/31.1034768*[1]temp_Reporting_drillholes!$BC$5)+($AR10*[1]temp_Reporting_drillholes!$BA$4/100*[1]temp_Reporting_drillholes!$BA$5)+($AS10*[1]temp_Reporting_drillholes!$BD$4/100*[1]temp_Reporting_drillholes!$BD$5)+($AT10*[1]temp_Reporting_drillholes!$BE$4/100*[1]temp_Reporting_drillholes!$BE$5))/([1]temp_Reporting_drillholes!$BA$4*[1]temp_Reporting_drillholes!$BA$5/100),($AP10*[1]temp_Reporting_drillholes!$BB$4/31.1034768*[1]temp_Reporting_drillholes!$BB$5)/([1]temp_Reporting_drillholes!$BA$4*[1]temp_Reporting_drillholes!$BA$5/100))</f>
        <v>#DIV/0!</v>
      </c>
      <c r="AW10" s="18">
        <f>IF(AR10&lt;&gt;"",($AP10*[1]temp_Reporting_drillholes!$BB$4/31.1034768)+($AQ10*[1]temp_Reporting_drillholes!$BC$4/31.1034768)+($AR10*[1]temp_Reporting_drillholes!$BA$4/100)+($AS10*[1]temp_Reporting_drillholes!$BD$4/100)+($AT10*[1]temp_Reporting_drillholes!$BE$4/100),($AP10*[1]temp_Reporting_drillholes!$BB$4/31.1034768))</f>
        <v>0</v>
      </c>
      <c r="AX10" s="19" t="str">
        <f>IF(AR10&lt;&gt;"",(AR10+($AS10*[1]temp_Reporting_drillholes!$BD$6)+($AT10*[1]temp_Reporting_drillholes!$BE$6)+($AP10*[1]temp_Reporting_drillholes!$BB$6)+($AQ10*[1]temp_Reporting_drillholes!$BC$6)),"")</f>
        <v/>
      </c>
      <c r="AZ10" s="32"/>
      <c r="BA10" s="32"/>
      <c r="BB10" s="32"/>
      <c r="BC10" s="32"/>
      <c r="BD10" s="32"/>
      <c r="BE10" s="32"/>
      <c r="BF10" s="19"/>
      <c r="BG10" s="14"/>
      <c r="BI10" s="33" t="s">
        <v>62</v>
      </c>
      <c r="BJ10" s="34" t="s">
        <v>63</v>
      </c>
    </row>
    <row r="11" spans="1:62" s="20" customFormat="1" ht="12" customHeight="1" x14ac:dyDescent="0.25">
      <c r="A11" s="23" t="s">
        <v>86</v>
      </c>
      <c r="B11" s="20" t="s">
        <v>74</v>
      </c>
      <c r="C11" s="24">
        <v>3</v>
      </c>
      <c r="D11" s="24">
        <v>3.35</v>
      </c>
      <c r="E11" s="26">
        <f t="shared" si="0"/>
        <v>0.35000000000000009</v>
      </c>
      <c r="F11" s="20" t="s">
        <v>55</v>
      </c>
      <c r="G11" s="27"/>
      <c r="J11" s="28"/>
      <c r="L11" s="20" t="s">
        <v>56</v>
      </c>
      <c r="M11" s="29" t="s">
        <v>57</v>
      </c>
      <c r="O11" s="27" t="s">
        <v>58</v>
      </c>
      <c r="P11" s="36" t="s">
        <v>87</v>
      </c>
      <c r="Q11" t="s">
        <v>60</v>
      </c>
      <c r="R11" s="27" t="s">
        <v>88</v>
      </c>
      <c r="S11" s="19"/>
      <c r="Y11" s="15"/>
      <c r="AO11" s="31">
        <f t="shared" si="1"/>
        <v>0.35000000000000009</v>
      </c>
      <c r="AP11" s="14">
        <f t="shared" si="2"/>
        <v>0</v>
      </c>
      <c r="AQ11" s="15" t="str">
        <f t="shared" si="3"/>
        <v/>
      </c>
      <c r="AR11" s="16" t="str">
        <f t="shared" si="4"/>
        <v/>
      </c>
      <c r="AS11" s="16" t="str">
        <f t="shared" si="5"/>
        <v/>
      </c>
      <c r="AT11" s="16" t="str">
        <f t="shared" si="6"/>
        <v/>
      </c>
      <c r="AU11" s="17">
        <f>IF(AR11&lt;&gt;"",(($AP11*[1]temp_Reporting_drillholes!$BB$4/31.1034768*[1]temp_Reporting_drillholes!$BB$5)+($AQ11*[1]temp_Reporting_drillholes!$BC$4/31.1034768*[1]temp_Reporting_drillholes!$BC$5)+($AR11*[1]temp_Reporting_drillholes!$BA$4/100*[1]temp_Reporting_drillholes!$BA$5)+($AS11*[1]temp_Reporting_drillholes!$BD$4/100*[1]temp_Reporting_drillholes!$BD$5)+($AT11*[1]temp_Reporting_drillholes!$BE$4/100*[1]temp_Reporting_drillholes!$BE$5))/([1]temp_Reporting_drillholes!$BB$4*[1]temp_Reporting_drillholes!$BB$5/31.1034768),AP11)</f>
        <v>0</v>
      </c>
      <c r="AV11" s="16" t="e">
        <f>IF(AR11&lt;&gt;"",(($AP11*[1]temp_Reporting_drillholes!$BB$4/31.1034768*[1]temp_Reporting_drillholes!$BB$5)+($AQ11*[1]temp_Reporting_drillholes!$BC$4/31.1034768*[1]temp_Reporting_drillholes!$BC$5)+($AR11*[1]temp_Reporting_drillholes!$BA$4/100*[1]temp_Reporting_drillholes!$BA$5)+($AS11*[1]temp_Reporting_drillholes!$BD$4/100*[1]temp_Reporting_drillholes!$BD$5)+($AT11*[1]temp_Reporting_drillholes!$BE$4/100*[1]temp_Reporting_drillholes!$BE$5))/([1]temp_Reporting_drillholes!$BA$4*[1]temp_Reporting_drillholes!$BA$5/100),($AP11*[1]temp_Reporting_drillholes!$BB$4/31.1034768*[1]temp_Reporting_drillholes!$BB$5)/([1]temp_Reporting_drillholes!$BA$4*[1]temp_Reporting_drillholes!$BA$5/100))</f>
        <v>#DIV/0!</v>
      </c>
      <c r="AW11" s="18">
        <f>IF(AR11&lt;&gt;"",($AP11*[1]temp_Reporting_drillholes!$BB$4/31.1034768)+($AQ11*[1]temp_Reporting_drillholes!$BC$4/31.1034768)+($AR11*[1]temp_Reporting_drillholes!$BA$4/100)+($AS11*[1]temp_Reporting_drillholes!$BD$4/100)+($AT11*[1]temp_Reporting_drillholes!$BE$4/100),($AP11*[1]temp_Reporting_drillholes!$BB$4/31.1034768))</f>
        <v>0</v>
      </c>
      <c r="AX11" s="19" t="str">
        <f>IF(AR11&lt;&gt;"",(AR11+($AS11*[1]temp_Reporting_drillholes!$BD$6)+($AT11*[1]temp_Reporting_drillholes!$BE$6)+($AP11*[1]temp_Reporting_drillholes!$BB$6)+($AQ11*[1]temp_Reporting_drillholes!$BC$6)),"")</f>
        <v/>
      </c>
      <c r="AZ11" s="32"/>
      <c r="BA11" s="32"/>
      <c r="BB11" s="32"/>
      <c r="BC11" s="32"/>
      <c r="BD11" s="32"/>
      <c r="BE11" s="32"/>
      <c r="BF11" s="19"/>
      <c r="BG11" s="14"/>
      <c r="BI11" s="33" t="s">
        <v>62</v>
      </c>
      <c r="BJ11" s="34" t="s">
        <v>63</v>
      </c>
    </row>
    <row r="12" spans="1:62" s="20" customFormat="1" ht="12" customHeight="1" x14ac:dyDescent="0.25">
      <c r="A12" s="23" t="s">
        <v>89</v>
      </c>
      <c r="B12" s="20" t="s">
        <v>90</v>
      </c>
      <c r="C12" s="24">
        <v>0</v>
      </c>
      <c r="D12" s="24">
        <v>1.2</v>
      </c>
      <c r="E12" s="26">
        <f t="shared" si="0"/>
        <v>1.2</v>
      </c>
      <c r="F12" s="20" t="s">
        <v>55</v>
      </c>
      <c r="G12" s="27"/>
      <c r="J12" s="28"/>
      <c r="L12" s="20" t="s">
        <v>56</v>
      </c>
      <c r="M12" s="29" t="s">
        <v>57</v>
      </c>
      <c r="O12" s="27" t="s">
        <v>58</v>
      </c>
      <c r="P12" s="35" t="s">
        <v>59</v>
      </c>
      <c r="Q12" t="s">
        <v>60</v>
      </c>
      <c r="R12" s="27" t="s">
        <v>91</v>
      </c>
      <c r="S12" s="19"/>
      <c r="Y12" s="15"/>
      <c r="AO12" s="31">
        <f t="shared" si="1"/>
        <v>1.2</v>
      </c>
      <c r="AP12" s="14">
        <f t="shared" si="2"/>
        <v>0</v>
      </c>
      <c r="AQ12" s="15" t="str">
        <f t="shared" si="3"/>
        <v/>
      </c>
      <c r="AR12" s="16" t="str">
        <f t="shared" si="4"/>
        <v/>
      </c>
      <c r="AS12" s="16" t="str">
        <f t="shared" si="5"/>
        <v/>
      </c>
      <c r="AT12" s="16" t="str">
        <f t="shared" si="6"/>
        <v/>
      </c>
      <c r="AU12" s="17">
        <f>IF(AR12&lt;&gt;"",(($AP12*[1]temp_Reporting_drillholes!$BB$4/31.1034768*[1]temp_Reporting_drillholes!$BB$5)+($AQ12*[1]temp_Reporting_drillholes!$BC$4/31.1034768*[1]temp_Reporting_drillholes!$BC$5)+($AR12*[1]temp_Reporting_drillholes!$BA$4/100*[1]temp_Reporting_drillholes!$BA$5)+($AS12*[1]temp_Reporting_drillholes!$BD$4/100*[1]temp_Reporting_drillholes!$BD$5)+($AT12*[1]temp_Reporting_drillholes!$BE$4/100*[1]temp_Reporting_drillholes!$BE$5))/([1]temp_Reporting_drillholes!$BB$4*[1]temp_Reporting_drillholes!$BB$5/31.1034768),AP12)</f>
        <v>0</v>
      </c>
      <c r="AV12" s="16" t="e">
        <f>IF(AR12&lt;&gt;"",(($AP12*[1]temp_Reporting_drillholes!$BB$4/31.1034768*[1]temp_Reporting_drillholes!$BB$5)+($AQ12*[1]temp_Reporting_drillholes!$BC$4/31.1034768*[1]temp_Reporting_drillholes!$BC$5)+($AR12*[1]temp_Reporting_drillholes!$BA$4/100*[1]temp_Reporting_drillholes!$BA$5)+($AS12*[1]temp_Reporting_drillholes!$BD$4/100*[1]temp_Reporting_drillholes!$BD$5)+($AT12*[1]temp_Reporting_drillholes!$BE$4/100*[1]temp_Reporting_drillholes!$BE$5))/([1]temp_Reporting_drillholes!$BA$4*[1]temp_Reporting_drillholes!$BA$5/100),($AP12*[1]temp_Reporting_drillholes!$BB$4/31.1034768*[1]temp_Reporting_drillholes!$BB$5)/([1]temp_Reporting_drillholes!$BA$4*[1]temp_Reporting_drillholes!$BA$5/100))</f>
        <v>#DIV/0!</v>
      </c>
      <c r="AW12" s="18">
        <f>IF(AR12&lt;&gt;"",($AP12*[1]temp_Reporting_drillholes!$BB$4/31.1034768)+($AQ12*[1]temp_Reporting_drillholes!$BC$4/31.1034768)+($AR12*[1]temp_Reporting_drillholes!$BA$4/100)+($AS12*[1]temp_Reporting_drillholes!$BD$4/100)+($AT12*[1]temp_Reporting_drillholes!$BE$4/100),($AP12*[1]temp_Reporting_drillholes!$BB$4/31.1034768))</f>
        <v>0</v>
      </c>
      <c r="AX12" s="19" t="str">
        <f>IF(AR12&lt;&gt;"",(AR12+($AS12*[1]temp_Reporting_drillholes!$BD$6)+($AT12*[1]temp_Reporting_drillholes!$BE$6)+($AP12*[1]temp_Reporting_drillholes!$BB$6)+($AQ12*[1]temp_Reporting_drillholes!$BC$6)),"")</f>
        <v/>
      </c>
      <c r="AZ12" s="32"/>
      <c r="BA12" s="32"/>
      <c r="BB12" s="32"/>
      <c r="BC12" s="32"/>
      <c r="BD12" s="32"/>
      <c r="BE12" s="32"/>
      <c r="BF12" s="19"/>
      <c r="BG12" s="14"/>
      <c r="BI12" s="33" t="s">
        <v>62</v>
      </c>
      <c r="BJ12" s="34" t="s">
        <v>63</v>
      </c>
    </row>
    <row r="13" spans="1:62" s="20" customFormat="1" ht="12" customHeight="1" x14ac:dyDescent="0.25">
      <c r="A13" s="23" t="s">
        <v>92</v>
      </c>
      <c r="B13" s="20" t="s">
        <v>90</v>
      </c>
      <c r="C13" s="24">
        <v>0</v>
      </c>
      <c r="D13" s="25">
        <v>0.39</v>
      </c>
      <c r="E13" s="26">
        <f t="shared" si="0"/>
        <v>0.39</v>
      </c>
      <c r="F13" s="20" t="s">
        <v>55</v>
      </c>
      <c r="G13" s="27"/>
      <c r="J13" s="28"/>
      <c r="L13" s="20" t="s">
        <v>56</v>
      </c>
      <c r="M13" s="29" t="s">
        <v>57</v>
      </c>
      <c r="O13" s="27" t="s">
        <v>58</v>
      </c>
      <c r="P13" s="35" t="s">
        <v>77</v>
      </c>
      <c r="Q13" t="s">
        <v>60</v>
      </c>
      <c r="R13" s="27" t="s">
        <v>93</v>
      </c>
      <c r="S13" s="19"/>
      <c r="Y13" s="15"/>
      <c r="AO13" s="31">
        <f t="shared" si="1"/>
        <v>0.39</v>
      </c>
      <c r="AP13" s="14">
        <f t="shared" si="2"/>
        <v>0</v>
      </c>
      <c r="AQ13" s="15" t="str">
        <f t="shared" si="3"/>
        <v/>
      </c>
      <c r="AR13" s="16" t="str">
        <f t="shared" si="4"/>
        <v/>
      </c>
      <c r="AS13" s="16" t="str">
        <f t="shared" si="5"/>
        <v/>
      </c>
      <c r="AT13" s="16" t="str">
        <f t="shared" si="6"/>
        <v/>
      </c>
      <c r="AU13" s="17">
        <f>IF(AR13&lt;&gt;"",(($AP13*[1]temp_Reporting_drillholes!$BB$4/31.1034768*[1]temp_Reporting_drillholes!$BB$5)+($AQ13*[1]temp_Reporting_drillholes!$BC$4/31.1034768*[1]temp_Reporting_drillholes!$BC$5)+($AR13*[1]temp_Reporting_drillholes!$BA$4/100*[1]temp_Reporting_drillholes!$BA$5)+($AS13*[1]temp_Reporting_drillholes!$BD$4/100*[1]temp_Reporting_drillholes!$BD$5)+($AT13*[1]temp_Reporting_drillholes!$BE$4/100*[1]temp_Reporting_drillholes!$BE$5))/([1]temp_Reporting_drillholes!$BB$4*[1]temp_Reporting_drillholes!$BB$5/31.1034768),AP13)</f>
        <v>0</v>
      </c>
      <c r="AV13" s="16" t="e">
        <f>IF(AR13&lt;&gt;"",(($AP13*[1]temp_Reporting_drillholes!$BB$4/31.1034768*[1]temp_Reporting_drillholes!$BB$5)+($AQ13*[1]temp_Reporting_drillholes!$BC$4/31.1034768*[1]temp_Reporting_drillholes!$BC$5)+($AR13*[1]temp_Reporting_drillholes!$BA$4/100*[1]temp_Reporting_drillholes!$BA$5)+($AS13*[1]temp_Reporting_drillholes!$BD$4/100*[1]temp_Reporting_drillholes!$BD$5)+($AT13*[1]temp_Reporting_drillholes!$BE$4/100*[1]temp_Reporting_drillholes!$BE$5))/([1]temp_Reporting_drillholes!$BA$4*[1]temp_Reporting_drillholes!$BA$5/100),($AP13*[1]temp_Reporting_drillholes!$BB$4/31.1034768*[1]temp_Reporting_drillholes!$BB$5)/([1]temp_Reporting_drillholes!$BA$4*[1]temp_Reporting_drillholes!$BA$5/100))</f>
        <v>#DIV/0!</v>
      </c>
      <c r="AW13" s="18">
        <f>IF(AR13&lt;&gt;"",($AP13*[1]temp_Reporting_drillholes!$BB$4/31.1034768)+($AQ13*[1]temp_Reporting_drillholes!$BC$4/31.1034768)+($AR13*[1]temp_Reporting_drillholes!$BA$4/100)+($AS13*[1]temp_Reporting_drillholes!$BD$4/100)+($AT13*[1]temp_Reporting_drillholes!$BE$4/100),($AP13*[1]temp_Reporting_drillholes!$BB$4/31.1034768))</f>
        <v>0</v>
      </c>
      <c r="AX13" s="19" t="str">
        <f>IF(AR13&lt;&gt;"",(AR13+($AS13*[1]temp_Reporting_drillholes!$BD$6)+($AT13*[1]temp_Reporting_drillholes!$BE$6)+($AP13*[1]temp_Reporting_drillholes!$BB$6)+($AQ13*[1]temp_Reporting_drillholes!$BC$6)),"")</f>
        <v/>
      </c>
      <c r="AZ13" s="32"/>
      <c r="BA13" s="32"/>
      <c r="BB13" s="32"/>
      <c r="BC13" s="32"/>
      <c r="BD13" s="32"/>
      <c r="BE13" s="32"/>
      <c r="BF13" s="19"/>
      <c r="BG13" s="14"/>
      <c r="BI13" s="33" t="s">
        <v>62</v>
      </c>
      <c r="BJ13" s="34" t="s">
        <v>63</v>
      </c>
    </row>
    <row r="14" spans="1:62" s="20" customFormat="1" ht="12" customHeight="1" x14ac:dyDescent="0.25">
      <c r="A14" s="23" t="s">
        <v>94</v>
      </c>
      <c r="B14" s="20" t="s">
        <v>90</v>
      </c>
      <c r="C14" s="25">
        <v>0.39</v>
      </c>
      <c r="D14" s="25">
        <v>0.88</v>
      </c>
      <c r="E14" s="26">
        <f t="shared" si="0"/>
        <v>0.49</v>
      </c>
      <c r="F14" s="20" t="s">
        <v>55</v>
      </c>
      <c r="G14" s="27"/>
      <c r="J14" s="28"/>
      <c r="L14" s="20" t="s">
        <v>56</v>
      </c>
      <c r="M14" s="29" t="s">
        <v>57</v>
      </c>
      <c r="O14" s="27" t="s">
        <v>58</v>
      </c>
      <c r="P14" s="35" t="s">
        <v>95</v>
      </c>
      <c r="Q14" t="s">
        <v>60</v>
      </c>
      <c r="R14" s="27" t="s">
        <v>96</v>
      </c>
      <c r="S14" s="19"/>
      <c r="Y14" s="15"/>
      <c r="AO14" s="31">
        <f t="shared" si="1"/>
        <v>0.49</v>
      </c>
      <c r="AP14" s="14">
        <f t="shared" si="2"/>
        <v>0</v>
      </c>
      <c r="AQ14" s="15" t="str">
        <f t="shared" si="3"/>
        <v/>
      </c>
      <c r="AR14" s="16" t="str">
        <f t="shared" si="4"/>
        <v/>
      </c>
      <c r="AS14" s="16" t="str">
        <f t="shared" si="5"/>
        <v/>
      </c>
      <c r="AT14" s="16" t="str">
        <f t="shared" si="6"/>
        <v/>
      </c>
      <c r="AU14" s="17">
        <f>IF(AR14&lt;&gt;"",(($AP14*[1]temp_Reporting_drillholes!$BB$4/31.1034768*[1]temp_Reporting_drillholes!$BB$5)+($AQ14*[1]temp_Reporting_drillholes!$BC$4/31.1034768*[1]temp_Reporting_drillholes!$BC$5)+($AR14*[1]temp_Reporting_drillholes!$BA$4/100*[1]temp_Reporting_drillholes!$BA$5)+($AS14*[1]temp_Reporting_drillholes!$BD$4/100*[1]temp_Reporting_drillholes!$BD$5)+($AT14*[1]temp_Reporting_drillholes!$BE$4/100*[1]temp_Reporting_drillholes!$BE$5))/([1]temp_Reporting_drillholes!$BB$4*[1]temp_Reporting_drillholes!$BB$5/31.1034768),AP14)</f>
        <v>0</v>
      </c>
      <c r="AV14" s="16" t="e">
        <f>IF(AR14&lt;&gt;"",(($AP14*[1]temp_Reporting_drillholes!$BB$4/31.1034768*[1]temp_Reporting_drillholes!$BB$5)+($AQ14*[1]temp_Reporting_drillholes!$BC$4/31.1034768*[1]temp_Reporting_drillholes!$BC$5)+($AR14*[1]temp_Reporting_drillholes!$BA$4/100*[1]temp_Reporting_drillholes!$BA$5)+($AS14*[1]temp_Reporting_drillholes!$BD$4/100*[1]temp_Reporting_drillholes!$BD$5)+($AT14*[1]temp_Reporting_drillholes!$BE$4/100*[1]temp_Reporting_drillholes!$BE$5))/([1]temp_Reporting_drillholes!$BA$4*[1]temp_Reporting_drillholes!$BA$5/100),($AP14*[1]temp_Reporting_drillholes!$BB$4/31.1034768*[1]temp_Reporting_drillholes!$BB$5)/([1]temp_Reporting_drillholes!$BA$4*[1]temp_Reporting_drillholes!$BA$5/100))</f>
        <v>#DIV/0!</v>
      </c>
      <c r="AW14" s="18">
        <f>IF(AR14&lt;&gt;"",($AP14*[1]temp_Reporting_drillholes!$BB$4/31.1034768)+($AQ14*[1]temp_Reporting_drillholes!$BC$4/31.1034768)+($AR14*[1]temp_Reporting_drillholes!$BA$4/100)+($AS14*[1]temp_Reporting_drillholes!$BD$4/100)+($AT14*[1]temp_Reporting_drillholes!$BE$4/100),($AP14*[1]temp_Reporting_drillholes!$BB$4/31.1034768))</f>
        <v>0</v>
      </c>
      <c r="AX14" s="19" t="str">
        <f>IF(AR14&lt;&gt;"",(AR14+($AS14*[1]temp_Reporting_drillholes!$BD$6)+($AT14*[1]temp_Reporting_drillholes!$BE$6)+($AP14*[1]temp_Reporting_drillholes!$BB$6)+($AQ14*[1]temp_Reporting_drillholes!$BC$6)),"")</f>
        <v/>
      </c>
      <c r="AZ14" s="32"/>
      <c r="BA14" s="32"/>
      <c r="BB14" s="32"/>
      <c r="BC14" s="32"/>
      <c r="BD14" s="32"/>
      <c r="BE14" s="32"/>
      <c r="BF14" s="19"/>
      <c r="BG14" s="14"/>
      <c r="BI14" s="33" t="s">
        <v>62</v>
      </c>
      <c r="BJ14" s="34" t="s">
        <v>63</v>
      </c>
    </row>
    <row r="15" spans="1:62" s="20" customFormat="1" ht="12" customHeight="1" x14ac:dyDescent="0.25">
      <c r="A15" s="23" t="s">
        <v>97</v>
      </c>
      <c r="B15" s="20" t="s">
        <v>90</v>
      </c>
      <c r="C15" s="25">
        <v>0.88</v>
      </c>
      <c r="D15" s="25">
        <v>1.21</v>
      </c>
      <c r="E15" s="26">
        <f t="shared" si="0"/>
        <v>0.32999999999999996</v>
      </c>
      <c r="F15" s="20" t="s">
        <v>55</v>
      </c>
      <c r="G15" s="27"/>
      <c r="J15" s="28"/>
      <c r="L15" s="20" t="s">
        <v>56</v>
      </c>
      <c r="M15" s="29" t="s">
        <v>57</v>
      </c>
      <c r="O15" s="27" t="s">
        <v>58</v>
      </c>
      <c r="P15" s="35" t="s">
        <v>98</v>
      </c>
      <c r="Q15" t="s">
        <v>60</v>
      </c>
      <c r="R15" s="27" t="s">
        <v>99</v>
      </c>
      <c r="S15" s="19"/>
      <c r="Y15" s="15"/>
      <c r="AO15" s="31">
        <f t="shared" si="1"/>
        <v>0.32999999999999996</v>
      </c>
      <c r="AP15" s="14">
        <f t="shared" si="2"/>
        <v>0</v>
      </c>
      <c r="AQ15" s="15" t="str">
        <f t="shared" si="3"/>
        <v/>
      </c>
      <c r="AR15" s="16" t="str">
        <f t="shared" si="4"/>
        <v/>
      </c>
      <c r="AS15" s="16" t="str">
        <f t="shared" si="5"/>
        <v/>
      </c>
      <c r="AT15" s="16" t="str">
        <f t="shared" si="6"/>
        <v/>
      </c>
      <c r="AU15" s="17">
        <f>IF(AR15&lt;&gt;"",(($AP15*[1]temp_Reporting_drillholes!$BB$4/31.1034768*[1]temp_Reporting_drillholes!$BB$5)+($AQ15*[1]temp_Reporting_drillholes!$BC$4/31.1034768*[1]temp_Reporting_drillholes!$BC$5)+($AR15*[1]temp_Reporting_drillholes!$BA$4/100*[1]temp_Reporting_drillholes!$BA$5)+($AS15*[1]temp_Reporting_drillholes!$BD$4/100*[1]temp_Reporting_drillholes!$BD$5)+($AT15*[1]temp_Reporting_drillholes!$BE$4/100*[1]temp_Reporting_drillholes!$BE$5))/([1]temp_Reporting_drillholes!$BB$4*[1]temp_Reporting_drillholes!$BB$5/31.1034768),AP15)</f>
        <v>0</v>
      </c>
      <c r="AV15" s="16" t="e">
        <f>IF(AR15&lt;&gt;"",(($AP15*[1]temp_Reporting_drillholes!$BB$4/31.1034768*[1]temp_Reporting_drillholes!$BB$5)+($AQ15*[1]temp_Reporting_drillholes!$BC$4/31.1034768*[1]temp_Reporting_drillholes!$BC$5)+($AR15*[1]temp_Reporting_drillholes!$BA$4/100*[1]temp_Reporting_drillholes!$BA$5)+($AS15*[1]temp_Reporting_drillholes!$BD$4/100*[1]temp_Reporting_drillholes!$BD$5)+($AT15*[1]temp_Reporting_drillholes!$BE$4/100*[1]temp_Reporting_drillholes!$BE$5))/([1]temp_Reporting_drillholes!$BA$4*[1]temp_Reporting_drillholes!$BA$5/100),($AP15*[1]temp_Reporting_drillholes!$BB$4/31.1034768*[1]temp_Reporting_drillholes!$BB$5)/([1]temp_Reporting_drillholes!$BA$4*[1]temp_Reporting_drillholes!$BA$5/100))</f>
        <v>#DIV/0!</v>
      </c>
      <c r="AW15" s="18">
        <f>IF(AR15&lt;&gt;"",($AP15*[1]temp_Reporting_drillholes!$BB$4/31.1034768)+($AQ15*[1]temp_Reporting_drillholes!$BC$4/31.1034768)+($AR15*[1]temp_Reporting_drillholes!$BA$4/100)+($AS15*[1]temp_Reporting_drillholes!$BD$4/100)+($AT15*[1]temp_Reporting_drillholes!$BE$4/100),($AP15*[1]temp_Reporting_drillholes!$BB$4/31.1034768))</f>
        <v>0</v>
      </c>
      <c r="AX15" s="19" t="str">
        <f>IF(AR15&lt;&gt;"",(AR15+($AS15*[1]temp_Reporting_drillholes!$BD$6)+($AT15*[1]temp_Reporting_drillholes!$BE$6)+($AP15*[1]temp_Reporting_drillholes!$BB$6)+($AQ15*[1]temp_Reporting_drillholes!$BC$6)),"")</f>
        <v/>
      </c>
      <c r="AZ15" s="32"/>
      <c r="BA15" s="32"/>
      <c r="BB15" s="32"/>
      <c r="BC15" s="32"/>
      <c r="BD15" s="32"/>
      <c r="BE15" s="32"/>
      <c r="BF15" s="19"/>
      <c r="BG15" s="14"/>
      <c r="BI15" s="33" t="s">
        <v>62</v>
      </c>
      <c r="BJ15" s="34" t="s">
        <v>63</v>
      </c>
    </row>
    <row r="16" spans="1:62" s="20" customFormat="1" ht="12" customHeight="1" x14ac:dyDescent="0.25">
      <c r="A16" s="23" t="s">
        <v>100</v>
      </c>
      <c r="B16" s="20" t="s">
        <v>90</v>
      </c>
      <c r="C16" s="25">
        <v>1.21</v>
      </c>
      <c r="D16" s="24">
        <v>2</v>
      </c>
      <c r="E16" s="26">
        <f t="shared" si="0"/>
        <v>0.79</v>
      </c>
      <c r="F16" s="20" t="s">
        <v>55</v>
      </c>
      <c r="G16" s="27"/>
      <c r="J16" s="28"/>
      <c r="L16" s="20" t="s">
        <v>56</v>
      </c>
      <c r="M16" s="29" t="s">
        <v>57</v>
      </c>
      <c r="O16" s="27" t="s">
        <v>58</v>
      </c>
      <c r="P16" s="35" t="s">
        <v>59</v>
      </c>
      <c r="Q16" t="s">
        <v>60</v>
      </c>
      <c r="R16" s="27" t="s">
        <v>101</v>
      </c>
      <c r="S16" s="19"/>
      <c r="Y16" s="15"/>
      <c r="AO16" s="31">
        <f t="shared" si="1"/>
        <v>0.79</v>
      </c>
      <c r="AP16" s="14">
        <f t="shared" si="2"/>
        <v>0</v>
      </c>
      <c r="AQ16" s="15" t="str">
        <f t="shared" si="3"/>
        <v/>
      </c>
      <c r="AR16" s="16" t="str">
        <f t="shared" si="4"/>
        <v/>
      </c>
      <c r="AS16" s="16" t="str">
        <f t="shared" si="5"/>
        <v/>
      </c>
      <c r="AT16" s="16" t="str">
        <f t="shared" si="6"/>
        <v/>
      </c>
      <c r="AU16" s="17">
        <f>IF(AR16&lt;&gt;"",(($AP16*[1]temp_Reporting_drillholes!$BB$4/31.1034768*[1]temp_Reporting_drillholes!$BB$5)+($AQ16*[1]temp_Reporting_drillholes!$BC$4/31.1034768*[1]temp_Reporting_drillholes!$BC$5)+($AR16*[1]temp_Reporting_drillholes!$BA$4/100*[1]temp_Reporting_drillholes!$BA$5)+($AS16*[1]temp_Reporting_drillholes!$BD$4/100*[1]temp_Reporting_drillholes!$BD$5)+($AT16*[1]temp_Reporting_drillholes!$BE$4/100*[1]temp_Reporting_drillholes!$BE$5))/([1]temp_Reporting_drillholes!$BB$4*[1]temp_Reporting_drillholes!$BB$5/31.1034768),AP16)</f>
        <v>0</v>
      </c>
      <c r="AV16" s="16" t="e">
        <f>IF(AR16&lt;&gt;"",(($AP16*[1]temp_Reporting_drillholes!$BB$4/31.1034768*[1]temp_Reporting_drillholes!$BB$5)+($AQ16*[1]temp_Reporting_drillholes!$BC$4/31.1034768*[1]temp_Reporting_drillholes!$BC$5)+($AR16*[1]temp_Reporting_drillholes!$BA$4/100*[1]temp_Reporting_drillholes!$BA$5)+($AS16*[1]temp_Reporting_drillholes!$BD$4/100*[1]temp_Reporting_drillholes!$BD$5)+($AT16*[1]temp_Reporting_drillholes!$BE$4/100*[1]temp_Reporting_drillholes!$BE$5))/([1]temp_Reporting_drillholes!$BA$4*[1]temp_Reporting_drillholes!$BA$5/100),($AP16*[1]temp_Reporting_drillholes!$BB$4/31.1034768*[1]temp_Reporting_drillholes!$BB$5)/([1]temp_Reporting_drillholes!$BA$4*[1]temp_Reporting_drillholes!$BA$5/100))</f>
        <v>#DIV/0!</v>
      </c>
      <c r="AW16" s="18">
        <f>IF(AR16&lt;&gt;"",($AP16*[1]temp_Reporting_drillholes!$BB$4/31.1034768)+($AQ16*[1]temp_Reporting_drillholes!$BC$4/31.1034768)+($AR16*[1]temp_Reporting_drillholes!$BA$4/100)+($AS16*[1]temp_Reporting_drillholes!$BD$4/100)+($AT16*[1]temp_Reporting_drillholes!$BE$4/100),($AP16*[1]temp_Reporting_drillholes!$BB$4/31.1034768))</f>
        <v>0</v>
      </c>
      <c r="AX16" s="19" t="str">
        <f>IF(AR16&lt;&gt;"",(AR16+($AS16*[1]temp_Reporting_drillholes!$BD$6)+($AT16*[1]temp_Reporting_drillholes!$BE$6)+($AP16*[1]temp_Reporting_drillholes!$BB$6)+($AQ16*[1]temp_Reporting_drillholes!$BC$6)),"")</f>
        <v/>
      </c>
      <c r="AZ16" s="32"/>
      <c r="BA16" s="32"/>
      <c r="BB16" s="32"/>
      <c r="BC16" s="32"/>
      <c r="BD16" s="32"/>
      <c r="BE16" s="32"/>
      <c r="BF16" s="19"/>
      <c r="BG16" s="14"/>
      <c r="BI16" s="33" t="s">
        <v>62</v>
      </c>
      <c r="BJ16" s="34" t="s">
        <v>63</v>
      </c>
    </row>
    <row r="17" spans="1:62" s="20" customFormat="1" ht="12" customHeight="1" x14ac:dyDescent="0.25">
      <c r="A17" s="23" t="s">
        <v>102</v>
      </c>
      <c r="B17" s="20" t="s">
        <v>90</v>
      </c>
      <c r="C17" s="24">
        <v>2</v>
      </c>
      <c r="D17" s="24">
        <v>2.2999999999999998</v>
      </c>
      <c r="E17" s="26">
        <f t="shared" si="0"/>
        <v>0.29999999999999982</v>
      </c>
      <c r="F17" s="20" t="s">
        <v>55</v>
      </c>
      <c r="G17" s="27"/>
      <c r="J17" s="28"/>
      <c r="L17" s="20" t="s">
        <v>56</v>
      </c>
      <c r="M17" s="29" t="s">
        <v>57</v>
      </c>
      <c r="O17" s="27" t="s">
        <v>58</v>
      </c>
      <c r="P17" s="35" t="s">
        <v>59</v>
      </c>
      <c r="Q17" t="s">
        <v>60</v>
      </c>
      <c r="R17" s="27" t="s">
        <v>103</v>
      </c>
      <c r="S17" s="19"/>
      <c r="Y17" s="15"/>
      <c r="AO17" s="31">
        <f t="shared" si="1"/>
        <v>0.29999999999999982</v>
      </c>
      <c r="AP17" s="14">
        <f t="shared" si="2"/>
        <v>0</v>
      </c>
      <c r="AQ17" s="15" t="str">
        <f t="shared" si="3"/>
        <v/>
      </c>
      <c r="AR17" s="16" t="str">
        <f t="shared" si="4"/>
        <v/>
      </c>
      <c r="AS17" s="16" t="str">
        <f t="shared" si="5"/>
        <v/>
      </c>
      <c r="AT17" s="16" t="str">
        <f t="shared" si="6"/>
        <v/>
      </c>
      <c r="AU17" s="17">
        <f>IF(AR17&lt;&gt;"",(($AP17*[1]temp_Reporting_drillholes!$BB$4/31.1034768*[1]temp_Reporting_drillholes!$BB$5)+($AQ17*[1]temp_Reporting_drillholes!$BC$4/31.1034768*[1]temp_Reporting_drillholes!$BC$5)+($AR17*[1]temp_Reporting_drillholes!$BA$4/100*[1]temp_Reporting_drillholes!$BA$5)+($AS17*[1]temp_Reporting_drillholes!$BD$4/100*[1]temp_Reporting_drillholes!$BD$5)+($AT17*[1]temp_Reporting_drillholes!$BE$4/100*[1]temp_Reporting_drillholes!$BE$5))/([1]temp_Reporting_drillholes!$BB$4*[1]temp_Reporting_drillholes!$BB$5/31.1034768),AP17)</f>
        <v>0</v>
      </c>
      <c r="AV17" s="16" t="e">
        <f>IF(AR17&lt;&gt;"",(($AP17*[1]temp_Reporting_drillholes!$BB$4/31.1034768*[1]temp_Reporting_drillholes!$BB$5)+($AQ17*[1]temp_Reporting_drillholes!$BC$4/31.1034768*[1]temp_Reporting_drillholes!$BC$5)+($AR17*[1]temp_Reporting_drillholes!$BA$4/100*[1]temp_Reporting_drillholes!$BA$5)+($AS17*[1]temp_Reporting_drillholes!$BD$4/100*[1]temp_Reporting_drillholes!$BD$5)+($AT17*[1]temp_Reporting_drillholes!$BE$4/100*[1]temp_Reporting_drillholes!$BE$5))/([1]temp_Reporting_drillholes!$BA$4*[1]temp_Reporting_drillholes!$BA$5/100),($AP17*[1]temp_Reporting_drillholes!$BB$4/31.1034768*[1]temp_Reporting_drillholes!$BB$5)/([1]temp_Reporting_drillholes!$BA$4*[1]temp_Reporting_drillholes!$BA$5/100))</f>
        <v>#DIV/0!</v>
      </c>
      <c r="AW17" s="18">
        <f>IF(AR17&lt;&gt;"",($AP17*[1]temp_Reporting_drillholes!$BB$4/31.1034768)+($AQ17*[1]temp_Reporting_drillholes!$BC$4/31.1034768)+($AR17*[1]temp_Reporting_drillholes!$BA$4/100)+($AS17*[1]temp_Reporting_drillholes!$BD$4/100)+($AT17*[1]temp_Reporting_drillholes!$BE$4/100),($AP17*[1]temp_Reporting_drillholes!$BB$4/31.1034768))</f>
        <v>0</v>
      </c>
      <c r="AX17" s="19" t="str">
        <f>IF(AR17&lt;&gt;"",(AR17+($AS17*[1]temp_Reporting_drillholes!$BD$6)+($AT17*[1]temp_Reporting_drillholes!$BE$6)+($AP17*[1]temp_Reporting_drillholes!$BB$6)+($AQ17*[1]temp_Reporting_drillholes!$BC$6)),"")</f>
        <v/>
      </c>
      <c r="AZ17" s="32"/>
      <c r="BA17" s="32"/>
      <c r="BB17" s="32"/>
      <c r="BC17" s="32"/>
      <c r="BD17" s="32"/>
      <c r="BE17" s="32"/>
      <c r="BF17" s="19"/>
      <c r="BG17" s="14"/>
      <c r="BI17" s="33" t="s">
        <v>62</v>
      </c>
      <c r="BJ17" s="34" t="s">
        <v>63</v>
      </c>
    </row>
    <row r="18" spans="1:62" s="20" customFormat="1" ht="12" customHeight="1" x14ac:dyDescent="0.25">
      <c r="A18" s="23" t="s">
        <v>104</v>
      </c>
      <c r="B18" s="20" t="s">
        <v>90</v>
      </c>
      <c r="C18" s="24">
        <v>2.2999999999999998</v>
      </c>
      <c r="D18" s="24">
        <v>2.4</v>
      </c>
      <c r="E18" s="26">
        <f t="shared" si="0"/>
        <v>0.10000000000000009</v>
      </c>
      <c r="F18" s="20" t="s">
        <v>55</v>
      </c>
      <c r="G18" s="27"/>
      <c r="J18" s="28"/>
      <c r="L18" s="20" t="s">
        <v>56</v>
      </c>
      <c r="M18" s="29" t="s">
        <v>57</v>
      </c>
      <c r="O18" s="27" t="s">
        <v>58</v>
      </c>
      <c r="P18" s="36" t="s">
        <v>105</v>
      </c>
      <c r="Q18" t="s">
        <v>60</v>
      </c>
      <c r="R18" s="27" t="s">
        <v>106</v>
      </c>
      <c r="S18" s="19"/>
      <c r="Y18" s="15"/>
      <c r="AO18" s="31">
        <f t="shared" si="1"/>
        <v>0.10000000000000009</v>
      </c>
      <c r="AP18" s="14">
        <f t="shared" si="2"/>
        <v>0</v>
      </c>
      <c r="AQ18" s="15" t="str">
        <f t="shared" si="3"/>
        <v/>
      </c>
      <c r="AR18" s="16" t="str">
        <f t="shared" si="4"/>
        <v/>
      </c>
      <c r="AS18" s="16" t="str">
        <f t="shared" si="5"/>
        <v/>
      </c>
      <c r="AT18" s="16" t="str">
        <f t="shared" si="6"/>
        <v/>
      </c>
      <c r="AU18" s="17">
        <f>IF(AR18&lt;&gt;"",(($AP18*[1]temp_Reporting_drillholes!$BB$4/31.1034768*[1]temp_Reporting_drillholes!$BB$5)+($AQ18*[1]temp_Reporting_drillholes!$BC$4/31.1034768*[1]temp_Reporting_drillholes!$BC$5)+($AR18*[1]temp_Reporting_drillholes!$BA$4/100*[1]temp_Reporting_drillholes!$BA$5)+($AS18*[1]temp_Reporting_drillholes!$BD$4/100*[1]temp_Reporting_drillholes!$BD$5)+($AT18*[1]temp_Reporting_drillholes!$BE$4/100*[1]temp_Reporting_drillholes!$BE$5))/([1]temp_Reporting_drillholes!$BB$4*[1]temp_Reporting_drillholes!$BB$5/31.1034768),AP18)</f>
        <v>0</v>
      </c>
      <c r="AV18" s="16" t="e">
        <f>IF(AR18&lt;&gt;"",(($AP18*[1]temp_Reporting_drillholes!$BB$4/31.1034768*[1]temp_Reporting_drillholes!$BB$5)+($AQ18*[1]temp_Reporting_drillholes!$BC$4/31.1034768*[1]temp_Reporting_drillholes!$BC$5)+($AR18*[1]temp_Reporting_drillholes!$BA$4/100*[1]temp_Reporting_drillholes!$BA$5)+($AS18*[1]temp_Reporting_drillholes!$BD$4/100*[1]temp_Reporting_drillholes!$BD$5)+($AT18*[1]temp_Reporting_drillholes!$BE$4/100*[1]temp_Reporting_drillholes!$BE$5))/([1]temp_Reporting_drillholes!$BA$4*[1]temp_Reporting_drillholes!$BA$5/100),($AP18*[1]temp_Reporting_drillholes!$BB$4/31.1034768*[1]temp_Reporting_drillholes!$BB$5)/([1]temp_Reporting_drillholes!$BA$4*[1]temp_Reporting_drillholes!$BA$5/100))</f>
        <v>#DIV/0!</v>
      </c>
      <c r="AW18" s="18">
        <f>IF(AR18&lt;&gt;"",($AP18*[1]temp_Reporting_drillholes!$BB$4/31.1034768)+($AQ18*[1]temp_Reporting_drillholes!$BC$4/31.1034768)+($AR18*[1]temp_Reporting_drillholes!$BA$4/100)+($AS18*[1]temp_Reporting_drillholes!$BD$4/100)+($AT18*[1]temp_Reporting_drillholes!$BE$4/100),($AP18*[1]temp_Reporting_drillholes!$BB$4/31.1034768))</f>
        <v>0</v>
      </c>
      <c r="AX18" s="19" t="str">
        <f>IF(AR18&lt;&gt;"",(AR18+($AS18*[1]temp_Reporting_drillholes!$BD$6)+($AT18*[1]temp_Reporting_drillholes!$BE$6)+($AP18*[1]temp_Reporting_drillholes!$BB$6)+($AQ18*[1]temp_Reporting_drillholes!$BC$6)),"")</f>
        <v/>
      </c>
      <c r="AZ18" s="32"/>
      <c r="BA18" s="32"/>
      <c r="BB18" s="32"/>
      <c r="BC18" s="32"/>
      <c r="BD18" s="32"/>
      <c r="BE18" s="32"/>
      <c r="BF18" s="19"/>
      <c r="BG18" s="14"/>
      <c r="BI18" s="33" t="s">
        <v>62</v>
      </c>
      <c r="BJ18" s="34" t="s">
        <v>63</v>
      </c>
    </row>
    <row r="19" spans="1:62" s="20" customFormat="1" ht="12" customHeight="1" x14ac:dyDescent="0.25">
      <c r="A19" s="23" t="s">
        <v>107</v>
      </c>
      <c r="B19" s="20" t="s">
        <v>108</v>
      </c>
      <c r="C19" s="24">
        <v>0</v>
      </c>
      <c r="D19" s="24">
        <v>1.2</v>
      </c>
      <c r="E19" s="26">
        <f t="shared" si="0"/>
        <v>1.2</v>
      </c>
      <c r="F19" s="20" t="s">
        <v>55</v>
      </c>
      <c r="G19" s="27"/>
      <c r="J19" s="28"/>
      <c r="L19" s="20" t="s">
        <v>56</v>
      </c>
      <c r="M19" s="29" t="s">
        <v>57</v>
      </c>
      <c r="O19" s="27" t="s">
        <v>58</v>
      </c>
      <c r="P19" s="35" t="s">
        <v>59</v>
      </c>
      <c r="Q19" t="s">
        <v>60</v>
      </c>
      <c r="R19" s="27" t="s">
        <v>109</v>
      </c>
      <c r="S19" s="19"/>
      <c r="Y19" s="15"/>
      <c r="AO19" s="31">
        <f t="shared" si="1"/>
        <v>1.2</v>
      </c>
      <c r="AP19" s="14">
        <f t="shared" si="2"/>
        <v>0</v>
      </c>
      <c r="AQ19" s="15" t="str">
        <f t="shared" si="3"/>
        <v/>
      </c>
      <c r="AR19" s="16" t="str">
        <f t="shared" si="4"/>
        <v/>
      </c>
      <c r="AS19" s="16" t="str">
        <f t="shared" si="5"/>
        <v/>
      </c>
      <c r="AT19" s="16" t="str">
        <f t="shared" si="6"/>
        <v/>
      </c>
      <c r="AU19" s="17">
        <f>IF(AR19&lt;&gt;"",(($AP19*[1]temp_Reporting_drillholes!$BB$4/31.1034768*[1]temp_Reporting_drillholes!$BB$5)+($AQ19*[1]temp_Reporting_drillholes!$BC$4/31.1034768*[1]temp_Reporting_drillholes!$BC$5)+($AR19*[1]temp_Reporting_drillholes!$BA$4/100*[1]temp_Reporting_drillholes!$BA$5)+($AS19*[1]temp_Reporting_drillholes!$BD$4/100*[1]temp_Reporting_drillholes!$BD$5)+($AT19*[1]temp_Reporting_drillholes!$BE$4/100*[1]temp_Reporting_drillholes!$BE$5))/([1]temp_Reporting_drillholes!$BB$4*[1]temp_Reporting_drillholes!$BB$5/31.1034768),AP19)</f>
        <v>0</v>
      </c>
      <c r="AV19" s="16" t="e">
        <f>IF(AR19&lt;&gt;"",(($AP19*[1]temp_Reporting_drillholes!$BB$4/31.1034768*[1]temp_Reporting_drillholes!$BB$5)+($AQ19*[1]temp_Reporting_drillholes!$BC$4/31.1034768*[1]temp_Reporting_drillholes!$BC$5)+($AR19*[1]temp_Reporting_drillholes!$BA$4/100*[1]temp_Reporting_drillholes!$BA$5)+($AS19*[1]temp_Reporting_drillholes!$BD$4/100*[1]temp_Reporting_drillholes!$BD$5)+($AT19*[1]temp_Reporting_drillholes!$BE$4/100*[1]temp_Reporting_drillholes!$BE$5))/([1]temp_Reporting_drillholes!$BA$4*[1]temp_Reporting_drillholes!$BA$5/100),($AP19*[1]temp_Reporting_drillholes!$BB$4/31.1034768*[1]temp_Reporting_drillholes!$BB$5)/([1]temp_Reporting_drillholes!$BA$4*[1]temp_Reporting_drillholes!$BA$5/100))</f>
        <v>#DIV/0!</v>
      </c>
      <c r="AW19" s="18">
        <f>IF(AR19&lt;&gt;"",($AP19*[1]temp_Reporting_drillholes!$BB$4/31.1034768)+($AQ19*[1]temp_Reporting_drillholes!$BC$4/31.1034768)+($AR19*[1]temp_Reporting_drillholes!$BA$4/100)+($AS19*[1]temp_Reporting_drillholes!$BD$4/100)+($AT19*[1]temp_Reporting_drillholes!$BE$4/100),($AP19*[1]temp_Reporting_drillholes!$BB$4/31.1034768))</f>
        <v>0</v>
      </c>
      <c r="AX19" s="19" t="str">
        <f>IF(AR19&lt;&gt;"",(AR19+($AS19*[1]temp_Reporting_drillholes!$BD$6)+($AT19*[1]temp_Reporting_drillholes!$BE$6)+($AP19*[1]temp_Reporting_drillholes!$BB$6)+($AQ19*[1]temp_Reporting_drillholes!$BC$6)),"")</f>
        <v/>
      </c>
      <c r="AZ19" s="32"/>
      <c r="BA19" s="32"/>
      <c r="BB19" s="32"/>
      <c r="BC19" s="32"/>
      <c r="BD19" s="32"/>
      <c r="BE19" s="32"/>
      <c r="BF19" s="19"/>
      <c r="BG19" s="14"/>
      <c r="BI19" s="33" t="s">
        <v>62</v>
      </c>
      <c r="BJ19" s="34" t="s">
        <v>63</v>
      </c>
    </row>
    <row r="20" spans="1:62" s="20" customFormat="1" ht="12" customHeight="1" x14ac:dyDescent="0.25">
      <c r="A20" s="23" t="s">
        <v>110</v>
      </c>
      <c r="B20" s="20" t="s">
        <v>108</v>
      </c>
      <c r="C20" s="24">
        <v>1.2</v>
      </c>
      <c r="D20" s="24">
        <v>2.2000000000000002</v>
      </c>
      <c r="E20" s="26">
        <f t="shared" si="0"/>
        <v>1.0000000000000002</v>
      </c>
      <c r="F20" s="20" t="s">
        <v>55</v>
      </c>
      <c r="G20" s="27"/>
      <c r="J20" s="28"/>
      <c r="L20" s="20" t="s">
        <v>56</v>
      </c>
      <c r="M20" s="29" t="s">
        <v>57</v>
      </c>
      <c r="O20" s="27" t="s">
        <v>58</v>
      </c>
      <c r="P20" s="35" t="s">
        <v>59</v>
      </c>
      <c r="Q20" t="s">
        <v>60</v>
      </c>
      <c r="R20" s="27" t="s">
        <v>111</v>
      </c>
      <c r="S20" s="19"/>
      <c r="Y20" s="15"/>
      <c r="AO20" s="31">
        <f t="shared" si="1"/>
        <v>1.0000000000000002</v>
      </c>
      <c r="AP20" s="14">
        <f t="shared" si="2"/>
        <v>0</v>
      </c>
      <c r="AQ20" s="15" t="str">
        <f t="shared" si="3"/>
        <v/>
      </c>
      <c r="AR20" s="16" t="str">
        <f t="shared" si="4"/>
        <v/>
      </c>
      <c r="AS20" s="16" t="str">
        <f t="shared" si="5"/>
        <v/>
      </c>
      <c r="AT20" s="16" t="str">
        <f t="shared" si="6"/>
        <v/>
      </c>
      <c r="AU20" s="17">
        <f>IF(AR20&lt;&gt;"",(($AP20*[1]temp_Reporting_drillholes!$BB$4/31.1034768*[1]temp_Reporting_drillholes!$BB$5)+($AQ20*[1]temp_Reporting_drillholes!$BC$4/31.1034768*[1]temp_Reporting_drillholes!$BC$5)+($AR20*[1]temp_Reporting_drillholes!$BA$4/100*[1]temp_Reporting_drillholes!$BA$5)+($AS20*[1]temp_Reporting_drillholes!$BD$4/100*[1]temp_Reporting_drillholes!$BD$5)+($AT20*[1]temp_Reporting_drillholes!$BE$4/100*[1]temp_Reporting_drillholes!$BE$5))/([1]temp_Reporting_drillholes!$BB$4*[1]temp_Reporting_drillholes!$BB$5/31.1034768),AP20)</f>
        <v>0</v>
      </c>
      <c r="AV20" s="16" t="e">
        <f>IF(AR20&lt;&gt;"",(($AP20*[1]temp_Reporting_drillholes!$BB$4/31.1034768*[1]temp_Reporting_drillholes!$BB$5)+($AQ20*[1]temp_Reporting_drillholes!$BC$4/31.1034768*[1]temp_Reporting_drillholes!$BC$5)+($AR20*[1]temp_Reporting_drillholes!$BA$4/100*[1]temp_Reporting_drillholes!$BA$5)+($AS20*[1]temp_Reporting_drillholes!$BD$4/100*[1]temp_Reporting_drillholes!$BD$5)+($AT20*[1]temp_Reporting_drillholes!$BE$4/100*[1]temp_Reporting_drillholes!$BE$5))/([1]temp_Reporting_drillholes!$BA$4*[1]temp_Reporting_drillholes!$BA$5/100),($AP20*[1]temp_Reporting_drillholes!$BB$4/31.1034768*[1]temp_Reporting_drillholes!$BB$5)/([1]temp_Reporting_drillholes!$BA$4*[1]temp_Reporting_drillholes!$BA$5/100))</f>
        <v>#DIV/0!</v>
      </c>
      <c r="AW20" s="18">
        <f>IF(AR20&lt;&gt;"",($AP20*[1]temp_Reporting_drillholes!$BB$4/31.1034768)+($AQ20*[1]temp_Reporting_drillholes!$BC$4/31.1034768)+($AR20*[1]temp_Reporting_drillholes!$BA$4/100)+($AS20*[1]temp_Reporting_drillholes!$BD$4/100)+($AT20*[1]temp_Reporting_drillholes!$BE$4/100),($AP20*[1]temp_Reporting_drillholes!$BB$4/31.1034768))</f>
        <v>0</v>
      </c>
      <c r="AX20" s="19" t="str">
        <f>IF(AR20&lt;&gt;"",(AR20+($AS20*[1]temp_Reporting_drillholes!$BD$6)+($AT20*[1]temp_Reporting_drillholes!$BE$6)+($AP20*[1]temp_Reporting_drillholes!$BB$6)+($AQ20*[1]temp_Reporting_drillholes!$BC$6)),"")</f>
        <v/>
      </c>
      <c r="AZ20" s="32"/>
      <c r="BA20" s="32"/>
      <c r="BB20" s="32"/>
      <c r="BC20" s="32"/>
      <c r="BD20" s="32"/>
      <c r="BE20" s="32"/>
      <c r="BF20" s="19"/>
      <c r="BG20" s="14"/>
      <c r="BI20" s="33" t="s">
        <v>62</v>
      </c>
      <c r="BJ20" s="34" t="s">
        <v>63</v>
      </c>
    </row>
    <row r="21" spans="1:62" s="20" customFormat="1" ht="12" customHeight="1" x14ac:dyDescent="0.25">
      <c r="A21" s="23" t="s">
        <v>112</v>
      </c>
      <c r="B21" s="20" t="s">
        <v>108</v>
      </c>
      <c r="C21" s="24">
        <v>2.2000000000000002</v>
      </c>
      <c r="D21" s="24">
        <v>3.4</v>
      </c>
      <c r="E21" s="26">
        <f t="shared" si="0"/>
        <v>1.1999999999999997</v>
      </c>
      <c r="F21" s="20" t="s">
        <v>55</v>
      </c>
      <c r="G21" s="27"/>
      <c r="J21" s="28"/>
      <c r="L21" s="20" t="s">
        <v>56</v>
      </c>
      <c r="M21" s="29" t="s">
        <v>57</v>
      </c>
      <c r="O21" s="27" t="s">
        <v>58</v>
      </c>
      <c r="P21" s="35" t="s">
        <v>59</v>
      </c>
      <c r="Q21" t="s">
        <v>60</v>
      </c>
      <c r="R21" s="27" t="s">
        <v>113</v>
      </c>
      <c r="S21" s="19"/>
      <c r="Y21" s="15"/>
      <c r="AO21" s="31">
        <f t="shared" si="1"/>
        <v>1.1999999999999997</v>
      </c>
      <c r="AP21" s="14">
        <f t="shared" si="2"/>
        <v>0</v>
      </c>
      <c r="AQ21" s="15" t="str">
        <f t="shared" si="3"/>
        <v/>
      </c>
      <c r="AR21" s="16" t="str">
        <f t="shared" si="4"/>
        <v/>
      </c>
      <c r="AS21" s="16" t="str">
        <f t="shared" si="5"/>
        <v/>
      </c>
      <c r="AT21" s="16" t="str">
        <f t="shared" si="6"/>
        <v/>
      </c>
      <c r="AU21" s="17">
        <f>IF(AR21&lt;&gt;"",(($AP21*[1]temp_Reporting_drillholes!$BB$4/31.1034768*[1]temp_Reporting_drillholes!$BB$5)+($AQ21*[1]temp_Reporting_drillholes!$BC$4/31.1034768*[1]temp_Reporting_drillholes!$BC$5)+($AR21*[1]temp_Reporting_drillholes!$BA$4/100*[1]temp_Reporting_drillholes!$BA$5)+($AS21*[1]temp_Reporting_drillholes!$BD$4/100*[1]temp_Reporting_drillholes!$BD$5)+($AT21*[1]temp_Reporting_drillholes!$BE$4/100*[1]temp_Reporting_drillholes!$BE$5))/([1]temp_Reporting_drillholes!$BB$4*[1]temp_Reporting_drillholes!$BB$5/31.1034768),AP21)</f>
        <v>0</v>
      </c>
      <c r="AV21" s="16" t="e">
        <f>IF(AR21&lt;&gt;"",(($AP21*[1]temp_Reporting_drillholes!$BB$4/31.1034768*[1]temp_Reporting_drillholes!$BB$5)+($AQ21*[1]temp_Reporting_drillholes!$BC$4/31.1034768*[1]temp_Reporting_drillholes!$BC$5)+($AR21*[1]temp_Reporting_drillholes!$BA$4/100*[1]temp_Reporting_drillholes!$BA$5)+($AS21*[1]temp_Reporting_drillholes!$BD$4/100*[1]temp_Reporting_drillholes!$BD$5)+($AT21*[1]temp_Reporting_drillholes!$BE$4/100*[1]temp_Reporting_drillholes!$BE$5))/([1]temp_Reporting_drillholes!$BA$4*[1]temp_Reporting_drillholes!$BA$5/100),($AP21*[1]temp_Reporting_drillholes!$BB$4/31.1034768*[1]temp_Reporting_drillholes!$BB$5)/([1]temp_Reporting_drillholes!$BA$4*[1]temp_Reporting_drillholes!$BA$5/100))</f>
        <v>#DIV/0!</v>
      </c>
      <c r="AW21" s="18">
        <f>IF(AR21&lt;&gt;"",($AP21*[1]temp_Reporting_drillholes!$BB$4/31.1034768)+($AQ21*[1]temp_Reporting_drillholes!$BC$4/31.1034768)+($AR21*[1]temp_Reporting_drillholes!$BA$4/100)+($AS21*[1]temp_Reporting_drillholes!$BD$4/100)+($AT21*[1]temp_Reporting_drillholes!$BE$4/100),($AP21*[1]temp_Reporting_drillholes!$BB$4/31.1034768))</f>
        <v>0</v>
      </c>
      <c r="AX21" s="19" t="str">
        <f>IF(AR21&lt;&gt;"",(AR21+($AS21*[1]temp_Reporting_drillholes!$BD$6)+($AT21*[1]temp_Reporting_drillholes!$BE$6)+($AP21*[1]temp_Reporting_drillholes!$BB$6)+($AQ21*[1]temp_Reporting_drillholes!$BC$6)),"")</f>
        <v/>
      </c>
      <c r="AZ21" s="32"/>
      <c r="BA21" s="32"/>
      <c r="BB21" s="32"/>
      <c r="BC21" s="32"/>
      <c r="BD21" s="32"/>
      <c r="BE21" s="32"/>
      <c r="BF21" s="19"/>
      <c r="BG21" s="14"/>
      <c r="BI21" s="33" t="s">
        <v>62</v>
      </c>
      <c r="BJ21" s="34" t="s">
        <v>63</v>
      </c>
    </row>
    <row r="22" spans="1:62" s="20" customFormat="1" ht="12" customHeight="1" x14ac:dyDescent="0.25">
      <c r="A22" s="23" t="s">
        <v>114</v>
      </c>
      <c r="B22" s="20" t="s">
        <v>115</v>
      </c>
      <c r="C22" s="25">
        <v>0</v>
      </c>
      <c r="D22" s="25">
        <v>1.43</v>
      </c>
      <c r="E22" s="26">
        <f t="shared" si="0"/>
        <v>1.43</v>
      </c>
      <c r="F22" s="20" t="s">
        <v>55</v>
      </c>
      <c r="G22" s="27"/>
      <c r="J22" s="28"/>
      <c r="L22" s="20" t="s">
        <v>56</v>
      </c>
      <c r="M22" s="29" t="s">
        <v>57</v>
      </c>
      <c r="O22" s="27" t="s">
        <v>58</v>
      </c>
      <c r="P22" s="35" t="s">
        <v>59</v>
      </c>
      <c r="Q22" t="s">
        <v>60</v>
      </c>
      <c r="R22" s="27" t="s">
        <v>116</v>
      </c>
      <c r="S22" s="19"/>
      <c r="Y22" s="15"/>
      <c r="AO22" s="31">
        <f t="shared" si="1"/>
        <v>1.43</v>
      </c>
      <c r="AP22" s="14">
        <f t="shared" si="2"/>
        <v>0</v>
      </c>
      <c r="AQ22" s="15" t="str">
        <f t="shared" si="3"/>
        <v/>
      </c>
      <c r="AR22" s="16" t="str">
        <f t="shared" si="4"/>
        <v/>
      </c>
      <c r="AS22" s="16" t="str">
        <f t="shared" si="5"/>
        <v/>
      </c>
      <c r="AT22" s="16" t="str">
        <f t="shared" si="6"/>
        <v/>
      </c>
      <c r="AU22" s="17">
        <f>IF(AR22&lt;&gt;"",(($AP22*[1]temp_Reporting_drillholes!$BB$4/31.1034768*[1]temp_Reporting_drillholes!$BB$5)+($AQ22*[1]temp_Reporting_drillholes!$BC$4/31.1034768*[1]temp_Reporting_drillholes!$BC$5)+($AR22*[1]temp_Reporting_drillholes!$BA$4/100*[1]temp_Reporting_drillholes!$BA$5)+($AS22*[1]temp_Reporting_drillholes!$BD$4/100*[1]temp_Reporting_drillholes!$BD$5)+($AT22*[1]temp_Reporting_drillholes!$BE$4/100*[1]temp_Reporting_drillholes!$BE$5))/([1]temp_Reporting_drillholes!$BB$4*[1]temp_Reporting_drillholes!$BB$5/31.1034768),AP22)</f>
        <v>0</v>
      </c>
      <c r="AV22" s="16" t="e">
        <f>IF(AR22&lt;&gt;"",(($AP22*[1]temp_Reporting_drillholes!$BB$4/31.1034768*[1]temp_Reporting_drillholes!$BB$5)+($AQ22*[1]temp_Reporting_drillholes!$BC$4/31.1034768*[1]temp_Reporting_drillholes!$BC$5)+($AR22*[1]temp_Reporting_drillholes!$BA$4/100*[1]temp_Reporting_drillholes!$BA$5)+($AS22*[1]temp_Reporting_drillholes!$BD$4/100*[1]temp_Reporting_drillholes!$BD$5)+($AT22*[1]temp_Reporting_drillholes!$BE$4/100*[1]temp_Reporting_drillholes!$BE$5))/([1]temp_Reporting_drillholes!$BA$4*[1]temp_Reporting_drillholes!$BA$5/100),($AP22*[1]temp_Reporting_drillholes!$BB$4/31.1034768*[1]temp_Reporting_drillholes!$BB$5)/([1]temp_Reporting_drillholes!$BA$4*[1]temp_Reporting_drillholes!$BA$5/100))</f>
        <v>#DIV/0!</v>
      </c>
      <c r="AW22" s="18">
        <f>IF(AR22&lt;&gt;"",($AP22*[1]temp_Reporting_drillholes!$BB$4/31.1034768)+($AQ22*[1]temp_Reporting_drillholes!$BC$4/31.1034768)+($AR22*[1]temp_Reporting_drillholes!$BA$4/100)+($AS22*[1]temp_Reporting_drillholes!$BD$4/100)+($AT22*[1]temp_Reporting_drillholes!$BE$4/100),($AP22*[1]temp_Reporting_drillholes!$BB$4/31.1034768))</f>
        <v>0</v>
      </c>
      <c r="AX22" s="19" t="str">
        <f>IF(AR22&lt;&gt;"",(AR22+($AS22*[1]temp_Reporting_drillholes!$BD$6)+($AT22*[1]temp_Reporting_drillholes!$BE$6)+($AP22*[1]temp_Reporting_drillholes!$BB$6)+($AQ22*[1]temp_Reporting_drillholes!$BC$6)),"")</f>
        <v/>
      </c>
      <c r="AZ22" s="32"/>
      <c r="BA22" s="32"/>
      <c r="BB22" s="32"/>
      <c r="BC22" s="32"/>
      <c r="BD22" s="32"/>
      <c r="BE22" s="32"/>
      <c r="BF22" s="19"/>
      <c r="BG22" s="14"/>
      <c r="BI22" s="33" t="s">
        <v>62</v>
      </c>
      <c r="BJ22" s="34" t="s">
        <v>63</v>
      </c>
    </row>
    <row r="23" spans="1:62" s="20" customFormat="1" ht="12" customHeight="1" x14ac:dyDescent="0.25">
      <c r="A23" s="23" t="s">
        <v>117</v>
      </c>
      <c r="B23" s="20" t="s">
        <v>115</v>
      </c>
      <c r="C23" s="25">
        <v>1.43</v>
      </c>
      <c r="D23" s="25">
        <v>2.4</v>
      </c>
      <c r="E23" s="26">
        <f t="shared" si="0"/>
        <v>0.97</v>
      </c>
      <c r="F23" s="20" t="s">
        <v>55</v>
      </c>
      <c r="G23" s="27"/>
      <c r="J23" s="28"/>
      <c r="L23" s="20" t="s">
        <v>56</v>
      </c>
      <c r="M23" s="29" t="s">
        <v>57</v>
      </c>
      <c r="O23" s="27" t="s">
        <v>58</v>
      </c>
      <c r="P23" s="35" t="s">
        <v>59</v>
      </c>
      <c r="Q23" t="s">
        <v>60</v>
      </c>
      <c r="R23" s="27" t="s">
        <v>118</v>
      </c>
      <c r="S23" s="19"/>
      <c r="Y23" s="15"/>
      <c r="AO23" s="31">
        <f t="shared" si="1"/>
        <v>0.97</v>
      </c>
      <c r="AP23" s="14">
        <f t="shared" si="2"/>
        <v>0</v>
      </c>
      <c r="AQ23" s="15" t="str">
        <f t="shared" si="3"/>
        <v/>
      </c>
      <c r="AR23" s="16" t="str">
        <f t="shared" si="4"/>
        <v/>
      </c>
      <c r="AS23" s="16" t="str">
        <f t="shared" si="5"/>
        <v/>
      </c>
      <c r="AT23" s="16" t="str">
        <f t="shared" si="6"/>
        <v/>
      </c>
      <c r="AU23" s="17">
        <f>IF(AR23&lt;&gt;"",(($AP23*[1]temp_Reporting_drillholes!$BB$4/31.1034768*[1]temp_Reporting_drillholes!$BB$5)+($AQ23*[1]temp_Reporting_drillholes!$BC$4/31.1034768*[1]temp_Reporting_drillholes!$BC$5)+($AR23*[1]temp_Reporting_drillholes!$BA$4/100*[1]temp_Reporting_drillholes!$BA$5)+($AS23*[1]temp_Reporting_drillholes!$BD$4/100*[1]temp_Reporting_drillholes!$BD$5)+($AT23*[1]temp_Reporting_drillholes!$BE$4/100*[1]temp_Reporting_drillholes!$BE$5))/([1]temp_Reporting_drillholes!$BB$4*[1]temp_Reporting_drillholes!$BB$5/31.1034768),AP23)</f>
        <v>0</v>
      </c>
      <c r="AV23" s="16" t="e">
        <f>IF(AR23&lt;&gt;"",(($AP23*[1]temp_Reporting_drillholes!$BB$4/31.1034768*[1]temp_Reporting_drillholes!$BB$5)+($AQ23*[1]temp_Reporting_drillholes!$BC$4/31.1034768*[1]temp_Reporting_drillholes!$BC$5)+($AR23*[1]temp_Reporting_drillholes!$BA$4/100*[1]temp_Reporting_drillholes!$BA$5)+($AS23*[1]temp_Reporting_drillholes!$BD$4/100*[1]temp_Reporting_drillholes!$BD$5)+($AT23*[1]temp_Reporting_drillholes!$BE$4/100*[1]temp_Reporting_drillholes!$BE$5))/([1]temp_Reporting_drillholes!$BA$4*[1]temp_Reporting_drillholes!$BA$5/100),($AP23*[1]temp_Reporting_drillholes!$BB$4/31.1034768*[1]temp_Reporting_drillholes!$BB$5)/([1]temp_Reporting_drillholes!$BA$4*[1]temp_Reporting_drillholes!$BA$5/100))</f>
        <v>#DIV/0!</v>
      </c>
      <c r="AW23" s="18">
        <f>IF(AR23&lt;&gt;"",($AP23*[1]temp_Reporting_drillholes!$BB$4/31.1034768)+($AQ23*[1]temp_Reporting_drillholes!$BC$4/31.1034768)+($AR23*[1]temp_Reporting_drillholes!$BA$4/100)+($AS23*[1]temp_Reporting_drillholes!$BD$4/100)+($AT23*[1]temp_Reporting_drillholes!$BE$4/100),($AP23*[1]temp_Reporting_drillholes!$BB$4/31.1034768))</f>
        <v>0</v>
      </c>
      <c r="AX23" s="19" t="str">
        <f>IF(AR23&lt;&gt;"",(AR23+($AS23*[1]temp_Reporting_drillholes!$BD$6)+($AT23*[1]temp_Reporting_drillholes!$BE$6)+($AP23*[1]temp_Reporting_drillholes!$BB$6)+($AQ23*[1]temp_Reporting_drillholes!$BC$6)),"")</f>
        <v/>
      </c>
      <c r="AZ23" s="32"/>
      <c r="BA23" s="32"/>
      <c r="BB23" s="32"/>
      <c r="BC23" s="32"/>
      <c r="BD23" s="32"/>
      <c r="BE23" s="32"/>
      <c r="BF23" s="19"/>
      <c r="BG23" s="14"/>
      <c r="BI23" s="33" t="s">
        <v>62</v>
      </c>
      <c r="BJ23" s="34" t="s">
        <v>63</v>
      </c>
    </row>
    <row r="24" spans="1:62" s="20" customFormat="1" ht="12" customHeight="1" x14ac:dyDescent="0.2">
      <c r="A24" s="37" t="s">
        <v>119</v>
      </c>
      <c r="B24" s="38" t="s">
        <v>115</v>
      </c>
      <c r="C24" s="39">
        <v>2.4</v>
      </c>
      <c r="D24" s="25">
        <v>3</v>
      </c>
      <c r="E24" s="40">
        <f t="shared" si="0"/>
        <v>0.60000000000000009</v>
      </c>
      <c r="F24" s="38" t="s">
        <v>120</v>
      </c>
      <c r="G24" s="27"/>
      <c r="H24" s="38"/>
      <c r="I24" s="38"/>
      <c r="J24" s="41"/>
      <c r="K24" s="38"/>
      <c r="L24" s="38"/>
      <c r="M24" s="42"/>
      <c r="N24" s="38"/>
      <c r="O24" s="27"/>
      <c r="P24" s="43" t="s">
        <v>121</v>
      </c>
      <c r="Q24" s="27"/>
      <c r="R24" s="37" t="s">
        <v>119</v>
      </c>
      <c r="S24" s="19"/>
      <c r="Y24" s="15"/>
      <c r="AO24" s="31">
        <f t="shared" si="1"/>
        <v>0.60000000000000009</v>
      </c>
      <c r="AP24" s="14">
        <f t="shared" si="2"/>
        <v>0</v>
      </c>
      <c r="AQ24" s="15" t="str">
        <f t="shared" si="3"/>
        <v/>
      </c>
      <c r="AR24" s="16" t="str">
        <f t="shared" si="4"/>
        <v/>
      </c>
      <c r="AS24" s="16" t="str">
        <f t="shared" si="5"/>
        <v/>
      </c>
      <c r="AT24" s="16" t="str">
        <f t="shared" si="6"/>
        <v/>
      </c>
      <c r="AU24" s="17">
        <f>IF(AR24&lt;&gt;"",(($AP24*[1]temp_Reporting_drillholes!$BB$4/31.1034768*[1]temp_Reporting_drillholes!$BB$5)+($AQ24*[1]temp_Reporting_drillholes!$BC$4/31.1034768*[1]temp_Reporting_drillholes!$BC$5)+($AR24*[1]temp_Reporting_drillholes!$BA$4/100*[1]temp_Reporting_drillholes!$BA$5)+($AS24*[1]temp_Reporting_drillholes!$BD$4/100*[1]temp_Reporting_drillholes!$BD$5)+($AT24*[1]temp_Reporting_drillholes!$BE$4/100*[1]temp_Reporting_drillholes!$BE$5))/([1]temp_Reporting_drillholes!$BB$4*[1]temp_Reporting_drillholes!$BB$5/31.1034768),AP24)</f>
        <v>0</v>
      </c>
      <c r="AV24" s="16" t="e">
        <f>IF(AR24&lt;&gt;"",(($AP24*[1]temp_Reporting_drillholes!$BB$4/31.1034768*[1]temp_Reporting_drillholes!$BB$5)+($AQ24*[1]temp_Reporting_drillholes!$BC$4/31.1034768*[1]temp_Reporting_drillholes!$BC$5)+($AR24*[1]temp_Reporting_drillholes!$BA$4/100*[1]temp_Reporting_drillholes!$BA$5)+($AS24*[1]temp_Reporting_drillholes!$BD$4/100*[1]temp_Reporting_drillholes!$BD$5)+($AT24*[1]temp_Reporting_drillholes!$BE$4/100*[1]temp_Reporting_drillholes!$BE$5))/([1]temp_Reporting_drillholes!$BA$4*[1]temp_Reporting_drillholes!$BA$5/100),($AP24*[1]temp_Reporting_drillholes!$BB$4/31.1034768*[1]temp_Reporting_drillholes!$BB$5)/([1]temp_Reporting_drillholes!$BA$4*[1]temp_Reporting_drillholes!$BA$5/100))</f>
        <v>#DIV/0!</v>
      </c>
      <c r="AW24" s="18">
        <f>IF(AR24&lt;&gt;"",($AP24*[1]temp_Reporting_drillholes!$BB$4/31.1034768)+($AQ24*[1]temp_Reporting_drillholes!$BC$4/31.1034768)+($AR24*[1]temp_Reporting_drillholes!$BA$4/100)+($AS24*[1]temp_Reporting_drillholes!$BD$4/100)+($AT24*[1]temp_Reporting_drillholes!$BE$4/100),($AP24*[1]temp_Reporting_drillholes!$BB$4/31.1034768))</f>
        <v>0</v>
      </c>
      <c r="AX24" s="19" t="str">
        <f>IF(AR24&lt;&gt;"",(AR24+($AS24*[1]temp_Reporting_drillholes!$BD$6)+($AT24*[1]temp_Reporting_drillholes!$BE$6)+($AP24*[1]temp_Reporting_drillholes!$BB$6)+($AQ24*[1]temp_Reporting_drillholes!$BC$6)),"")</f>
        <v/>
      </c>
      <c r="AZ24" s="32"/>
      <c r="BA24" s="32"/>
      <c r="BB24" s="32"/>
      <c r="BC24" s="32"/>
      <c r="BD24" s="32"/>
      <c r="BE24" s="32"/>
      <c r="BF24" s="19"/>
      <c r="BG24" s="14"/>
      <c r="BI24" s="44"/>
      <c r="BJ24" s="44"/>
    </row>
    <row r="25" spans="1:62" s="20" customFormat="1" ht="12" customHeight="1" x14ac:dyDescent="0.25">
      <c r="A25" s="23" t="s">
        <v>122</v>
      </c>
      <c r="B25" s="20" t="s">
        <v>123</v>
      </c>
      <c r="C25" s="24">
        <v>0</v>
      </c>
      <c r="D25" s="24">
        <v>1.4</v>
      </c>
      <c r="E25" s="26">
        <f t="shared" si="0"/>
        <v>1.4</v>
      </c>
      <c r="F25" s="20" t="s">
        <v>55</v>
      </c>
      <c r="G25" s="27"/>
      <c r="J25" s="28"/>
      <c r="L25" s="20" t="s">
        <v>56</v>
      </c>
      <c r="M25" s="29" t="s">
        <v>57</v>
      </c>
      <c r="O25" s="27" t="s">
        <v>58</v>
      </c>
      <c r="P25" s="35" t="s">
        <v>59</v>
      </c>
      <c r="Q25" t="s">
        <v>60</v>
      </c>
      <c r="R25" s="27" t="s">
        <v>124</v>
      </c>
      <c r="S25" s="19"/>
      <c r="Y25" s="15"/>
      <c r="AO25" s="31">
        <f t="shared" si="1"/>
        <v>1.4</v>
      </c>
      <c r="AP25" s="14">
        <f t="shared" si="2"/>
        <v>0</v>
      </c>
      <c r="AQ25" s="15" t="str">
        <f t="shared" si="3"/>
        <v/>
      </c>
      <c r="AR25" s="16" t="str">
        <f t="shared" si="4"/>
        <v/>
      </c>
      <c r="AS25" s="16" t="str">
        <f t="shared" si="5"/>
        <v/>
      </c>
      <c r="AT25" s="16" t="str">
        <f t="shared" si="6"/>
        <v/>
      </c>
      <c r="AU25" s="17">
        <f>IF(AR25&lt;&gt;"",(($AP25*[1]temp_Reporting_drillholes!$BB$4/31.1034768*[1]temp_Reporting_drillholes!$BB$5)+($AQ25*[1]temp_Reporting_drillholes!$BC$4/31.1034768*[1]temp_Reporting_drillholes!$BC$5)+($AR25*[1]temp_Reporting_drillholes!$BA$4/100*[1]temp_Reporting_drillholes!$BA$5)+($AS25*[1]temp_Reporting_drillholes!$BD$4/100*[1]temp_Reporting_drillholes!$BD$5)+($AT25*[1]temp_Reporting_drillholes!$BE$4/100*[1]temp_Reporting_drillholes!$BE$5))/([1]temp_Reporting_drillholes!$BB$4*[1]temp_Reporting_drillholes!$BB$5/31.1034768),AP25)</f>
        <v>0</v>
      </c>
      <c r="AV25" s="16" t="e">
        <f>IF(AR25&lt;&gt;"",(($AP25*[1]temp_Reporting_drillholes!$BB$4/31.1034768*[1]temp_Reporting_drillholes!$BB$5)+($AQ25*[1]temp_Reporting_drillholes!$BC$4/31.1034768*[1]temp_Reporting_drillholes!$BC$5)+($AR25*[1]temp_Reporting_drillholes!$BA$4/100*[1]temp_Reporting_drillholes!$BA$5)+($AS25*[1]temp_Reporting_drillholes!$BD$4/100*[1]temp_Reporting_drillholes!$BD$5)+($AT25*[1]temp_Reporting_drillholes!$BE$4/100*[1]temp_Reporting_drillholes!$BE$5))/([1]temp_Reporting_drillholes!$BA$4*[1]temp_Reporting_drillholes!$BA$5/100),($AP25*[1]temp_Reporting_drillholes!$BB$4/31.1034768*[1]temp_Reporting_drillholes!$BB$5)/([1]temp_Reporting_drillholes!$BA$4*[1]temp_Reporting_drillholes!$BA$5/100))</f>
        <v>#DIV/0!</v>
      </c>
      <c r="AW25" s="18">
        <f>IF(AR25&lt;&gt;"",($AP25*[1]temp_Reporting_drillholes!$BB$4/31.1034768)+($AQ25*[1]temp_Reporting_drillholes!$BC$4/31.1034768)+($AR25*[1]temp_Reporting_drillholes!$BA$4/100)+($AS25*[1]temp_Reporting_drillholes!$BD$4/100)+($AT25*[1]temp_Reporting_drillholes!$BE$4/100),($AP25*[1]temp_Reporting_drillholes!$BB$4/31.1034768))</f>
        <v>0</v>
      </c>
      <c r="AX25" s="19" t="str">
        <f>IF(AR25&lt;&gt;"",(AR25+($AS25*[1]temp_Reporting_drillholes!$BD$6)+($AT25*[1]temp_Reporting_drillholes!$BE$6)+($AP25*[1]temp_Reporting_drillholes!$BB$6)+($AQ25*[1]temp_Reporting_drillholes!$BC$6)),"")</f>
        <v/>
      </c>
      <c r="AZ25" s="32"/>
      <c r="BA25" s="32"/>
      <c r="BB25" s="32"/>
      <c r="BC25" s="32"/>
      <c r="BD25" s="32"/>
      <c r="BE25" s="32"/>
      <c r="BF25" s="19"/>
      <c r="BG25" s="14"/>
      <c r="BI25" s="33" t="s">
        <v>62</v>
      </c>
      <c r="BJ25" s="34" t="s">
        <v>63</v>
      </c>
    </row>
    <row r="26" spans="1:62" s="20" customFormat="1" ht="12" customHeight="1" x14ac:dyDescent="0.25">
      <c r="A26" s="23" t="s">
        <v>125</v>
      </c>
      <c r="B26" s="20" t="s">
        <v>123</v>
      </c>
      <c r="C26" s="24">
        <v>0</v>
      </c>
      <c r="D26" s="24">
        <v>0.56000000000000005</v>
      </c>
      <c r="E26" s="26">
        <f t="shared" si="0"/>
        <v>0.56000000000000005</v>
      </c>
      <c r="F26" s="20" t="s">
        <v>55</v>
      </c>
      <c r="G26" s="27"/>
      <c r="J26" s="28"/>
      <c r="L26" s="20" t="s">
        <v>56</v>
      </c>
      <c r="M26" s="29" t="s">
        <v>57</v>
      </c>
      <c r="O26" s="27" t="s">
        <v>58</v>
      </c>
      <c r="P26" s="35" t="s">
        <v>77</v>
      </c>
      <c r="Q26" t="s">
        <v>60</v>
      </c>
      <c r="R26" s="27" t="s">
        <v>126</v>
      </c>
      <c r="S26" s="19"/>
      <c r="Y26" s="15"/>
      <c r="AO26" s="31">
        <f t="shared" si="1"/>
        <v>0.56000000000000005</v>
      </c>
      <c r="AP26" s="14">
        <f t="shared" si="2"/>
        <v>0</v>
      </c>
      <c r="AQ26" s="15" t="str">
        <f t="shared" si="3"/>
        <v/>
      </c>
      <c r="AR26" s="16" t="str">
        <f t="shared" si="4"/>
        <v/>
      </c>
      <c r="AS26" s="16" t="str">
        <f t="shared" si="5"/>
        <v/>
      </c>
      <c r="AT26" s="16" t="str">
        <f t="shared" si="6"/>
        <v/>
      </c>
      <c r="AU26" s="17">
        <f>IF(AR26&lt;&gt;"",(($AP26*[1]temp_Reporting_drillholes!$BB$4/31.1034768*[1]temp_Reporting_drillholes!$BB$5)+($AQ26*[1]temp_Reporting_drillholes!$BC$4/31.1034768*[1]temp_Reporting_drillholes!$BC$5)+($AR26*[1]temp_Reporting_drillholes!$BA$4/100*[1]temp_Reporting_drillholes!$BA$5)+($AS26*[1]temp_Reporting_drillholes!$BD$4/100*[1]temp_Reporting_drillholes!$BD$5)+($AT26*[1]temp_Reporting_drillholes!$BE$4/100*[1]temp_Reporting_drillholes!$BE$5))/([1]temp_Reporting_drillholes!$BB$4*[1]temp_Reporting_drillholes!$BB$5/31.1034768),AP26)</f>
        <v>0</v>
      </c>
      <c r="AV26" s="16" t="e">
        <f>IF(AR26&lt;&gt;"",(($AP26*[1]temp_Reporting_drillholes!$BB$4/31.1034768*[1]temp_Reporting_drillholes!$BB$5)+($AQ26*[1]temp_Reporting_drillholes!$BC$4/31.1034768*[1]temp_Reporting_drillholes!$BC$5)+($AR26*[1]temp_Reporting_drillholes!$BA$4/100*[1]temp_Reporting_drillholes!$BA$5)+($AS26*[1]temp_Reporting_drillholes!$BD$4/100*[1]temp_Reporting_drillholes!$BD$5)+($AT26*[1]temp_Reporting_drillholes!$BE$4/100*[1]temp_Reporting_drillholes!$BE$5))/([1]temp_Reporting_drillholes!$BA$4*[1]temp_Reporting_drillholes!$BA$5/100),($AP26*[1]temp_Reporting_drillholes!$BB$4/31.1034768*[1]temp_Reporting_drillholes!$BB$5)/([1]temp_Reporting_drillholes!$BA$4*[1]temp_Reporting_drillholes!$BA$5/100))</f>
        <v>#DIV/0!</v>
      </c>
      <c r="AW26" s="18">
        <f>IF(AR26&lt;&gt;"",($AP26*[1]temp_Reporting_drillholes!$BB$4/31.1034768)+($AQ26*[1]temp_Reporting_drillholes!$BC$4/31.1034768)+($AR26*[1]temp_Reporting_drillholes!$BA$4/100)+($AS26*[1]temp_Reporting_drillholes!$BD$4/100)+($AT26*[1]temp_Reporting_drillholes!$BE$4/100),($AP26*[1]temp_Reporting_drillholes!$BB$4/31.1034768))</f>
        <v>0</v>
      </c>
      <c r="AX26" s="19" t="str">
        <f>IF(AR26&lt;&gt;"",(AR26+($AS26*[1]temp_Reporting_drillholes!$BD$6)+($AT26*[1]temp_Reporting_drillholes!$BE$6)+($AP26*[1]temp_Reporting_drillholes!$BB$6)+($AQ26*[1]temp_Reporting_drillholes!$BC$6)),"")</f>
        <v/>
      </c>
      <c r="AZ26" s="32"/>
      <c r="BA26" s="32"/>
      <c r="BB26" s="32"/>
      <c r="BC26" s="32"/>
      <c r="BD26" s="32"/>
      <c r="BE26" s="32"/>
      <c r="BF26" s="19"/>
      <c r="BG26" s="14"/>
      <c r="BI26" s="33" t="s">
        <v>62</v>
      </c>
      <c r="BJ26" s="34" t="s">
        <v>63</v>
      </c>
    </row>
    <row r="27" spans="1:62" s="20" customFormat="1" ht="12" customHeight="1" x14ac:dyDescent="0.25">
      <c r="A27" s="23" t="s">
        <v>127</v>
      </c>
      <c r="B27" s="20" t="s">
        <v>123</v>
      </c>
      <c r="C27" s="25">
        <v>0.56000000000000005</v>
      </c>
      <c r="D27" s="25">
        <v>0.93</v>
      </c>
      <c r="E27" s="26">
        <f t="shared" si="0"/>
        <v>0.37</v>
      </c>
      <c r="F27" s="20" t="s">
        <v>55</v>
      </c>
      <c r="G27" s="27"/>
      <c r="J27" s="28"/>
      <c r="L27" s="20" t="s">
        <v>56</v>
      </c>
      <c r="M27" s="29" t="s">
        <v>57</v>
      </c>
      <c r="O27" s="27" t="s">
        <v>58</v>
      </c>
      <c r="P27" s="35" t="s">
        <v>95</v>
      </c>
      <c r="Q27" t="s">
        <v>60</v>
      </c>
      <c r="R27" s="45" t="s">
        <v>128</v>
      </c>
      <c r="S27" s="19"/>
      <c r="Y27" s="15"/>
      <c r="AO27" s="31">
        <f t="shared" si="1"/>
        <v>0.37</v>
      </c>
      <c r="AP27" s="14">
        <f t="shared" si="2"/>
        <v>0</v>
      </c>
      <c r="AQ27" s="15" t="str">
        <f t="shared" si="3"/>
        <v/>
      </c>
      <c r="AR27" s="16" t="str">
        <f t="shared" si="4"/>
        <v/>
      </c>
      <c r="AS27" s="16" t="str">
        <f t="shared" si="5"/>
        <v/>
      </c>
      <c r="AT27" s="16" t="str">
        <f t="shared" si="6"/>
        <v/>
      </c>
      <c r="AU27" s="17">
        <f>IF(AR27&lt;&gt;"",(($AP27*[1]temp_Reporting_drillholes!$BB$4/31.1034768*[1]temp_Reporting_drillholes!$BB$5)+($AQ27*[1]temp_Reporting_drillholes!$BC$4/31.1034768*[1]temp_Reporting_drillholes!$BC$5)+($AR27*[1]temp_Reporting_drillholes!$BA$4/100*[1]temp_Reporting_drillholes!$BA$5)+($AS27*[1]temp_Reporting_drillholes!$BD$4/100*[1]temp_Reporting_drillholes!$BD$5)+($AT27*[1]temp_Reporting_drillholes!$BE$4/100*[1]temp_Reporting_drillholes!$BE$5))/([1]temp_Reporting_drillholes!$BB$4*[1]temp_Reporting_drillholes!$BB$5/31.1034768),AP27)</f>
        <v>0</v>
      </c>
      <c r="AV27" s="16" t="e">
        <f>IF(AR27&lt;&gt;"",(($AP27*[1]temp_Reporting_drillholes!$BB$4/31.1034768*[1]temp_Reporting_drillholes!$BB$5)+($AQ27*[1]temp_Reporting_drillholes!$BC$4/31.1034768*[1]temp_Reporting_drillholes!$BC$5)+($AR27*[1]temp_Reporting_drillholes!$BA$4/100*[1]temp_Reporting_drillholes!$BA$5)+($AS27*[1]temp_Reporting_drillholes!$BD$4/100*[1]temp_Reporting_drillholes!$BD$5)+($AT27*[1]temp_Reporting_drillholes!$BE$4/100*[1]temp_Reporting_drillholes!$BE$5))/([1]temp_Reporting_drillholes!$BA$4*[1]temp_Reporting_drillholes!$BA$5/100),($AP27*[1]temp_Reporting_drillholes!$BB$4/31.1034768*[1]temp_Reporting_drillholes!$BB$5)/([1]temp_Reporting_drillholes!$BA$4*[1]temp_Reporting_drillholes!$BA$5/100))</f>
        <v>#DIV/0!</v>
      </c>
      <c r="AW27" s="18">
        <f>IF(AR27&lt;&gt;"",($AP27*[1]temp_Reporting_drillholes!$BB$4/31.1034768)+($AQ27*[1]temp_Reporting_drillholes!$BC$4/31.1034768)+($AR27*[1]temp_Reporting_drillholes!$BA$4/100)+($AS27*[1]temp_Reporting_drillholes!$BD$4/100)+($AT27*[1]temp_Reporting_drillholes!$BE$4/100),($AP27*[1]temp_Reporting_drillholes!$BB$4/31.1034768))</f>
        <v>0</v>
      </c>
      <c r="AX27" s="19" t="str">
        <f>IF(AR27&lt;&gt;"",(AR27+($AS27*[1]temp_Reporting_drillholes!$BD$6)+($AT27*[1]temp_Reporting_drillholes!$BE$6)+($AP27*[1]temp_Reporting_drillholes!$BB$6)+($AQ27*[1]temp_Reporting_drillholes!$BC$6)),"")</f>
        <v/>
      </c>
      <c r="AZ27" s="32"/>
      <c r="BA27" s="32"/>
      <c r="BB27" s="32"/>
      <c r="BC27" s="32"/>
      <c r="BD27" s="32"/>
      <c r="BE27" s="32"/>
      <c r="BF27" s="19"/>
      <c r="BG27" s="14"/>
      <c r="BI27" s="33" t="s">
        <v>62</v>
      </c>
      <c r="BJ27" s="34" t="s">
        <v>63</v>
      </c>
    </row>
    <row r="28" spans="1:62" s="20" customFormat="1" ht="12" customHeight="1" x14ac:dyDescent="0.25">
      <c r="A28" s="23" t="s">
        <v>129</v>
      </c>
      <c r="B28" s="20" t="s">
        <v>123</v>
      </c>
      <c r="C28" s="25">
        <v>0.93</v>
      </c>
      <c r="D28" s="25">
        <v>1.4</v>
      </c>
      <c r="E28" s="26">
        <f t="shared" si="0"/>
        <v>0.46999999999999986</v>
      </c>
      <c r="F28" s="20" t="s">
        <v>55</v>
      </c>
      <c r="G28" s="27"/>
      <c r="J28" s="28"/>
      <c r="L28" s="20" t="s">
        <v>56</v>
      </c>
      <c r="M28" s="29" t="s">
        <v>57</v>
      </c>
      <c r="O28" s="27" t="s">
        <v>58</v>
      </c>
      <c r="P28" s="35" t="s">
        <v>98</v>
      </c>
      <c r="Q28" t="s">
        <v>60</v>
      </c>
      <c r="R28" s="45" t="s">
        <v>130</v>
      </c>
      <c r="S28" s="19"/>
      <c r="Y28" s="15"/>
      <c r="AO28" s="31">
        <f t="shared" si="1"/>
        <v>0.46999999999999986</v>
      </c>
      <c r="AP28" s="14">
        <f t="shared" si="2"/>
        <v>0</v>
      </c>
      <c r="AQ28" s="15" t="str">
        <f t="shared" si="3"/>
        <v/>
      </c>
      <c r="AR28" s="16" t="str">
        <f t="shared" si="4"/>
        <v/>
      </c>
      <c r="AS28" s="16" t="str">
        <f t="shared" si="5"/>
        <v/>
      </c>
      <c r="AT28" s="16" t="str">
        <f t="shared" si="6"/>
        <v/>
      </c>
      <c r="AU28" s="17">
        <f>IF(AR28&lt;&gt;"",(($AP28*[1]temp_Reporting_drillholes!$BB$4/31.1034768*[1]temp_Reporting_drillholes!$BB$5)+($AQ28*[1]temp_Reporting_drillholes!$BC$4/31.1034768*[1]temp_Reporting_drillholes!$BC$5)+($AR28*[1]temp_Reporting_drillholes!$BA$4/100*[1]temp_Reporting_drillholes!$BA$5)+($AS28*[1]temp_Reporting_drillholes!$BD$4/100*[1]temp_Reporting_drillholes!$BD$5)+($AT28*[1]temp_Reporting_drillholes!$BE$4/100*[1]temp_Reporting_drillholes!$BE$5))/([1]temp_Reporting_drillholes!$BB$4*[1]temp_Reporting_drillholes!$BB$5/31.1034768),AP28)</f>
        <v>0</v>
      </c>
      <c r="AV28" s="16" t="e">
        <f>IF(AR28&lt;&gt;"",(($AP28*[1]temp_Reporting_drillholes!$BB$4/31.1034768*[1]temp_Reporting_drillholes!$BB$5)+($AQ28*[1]temp_Reporting_drillholes!$BC$4/31.1034768*[1]temp_Reporting_drillholes!$BC$5)+($AR28*[1]temp_Reporting_drillholes!$BA$4/100*[1]temp_Reporting_drillholes!$BA$5)+($AS28*[1]temp_Reporting_drillholes!$BD$4/100*[1]temp_Reporting_drillholes!$BD$5)+($AT28*[1]temp_Reporting_drillholes!$BE$4/100*[1]temp_Reporting_drillholes!$BE$5))/([1]temp_Reporting_drillholes!$BA$4*[1]temp_Reporting_drillholes!$BA$5/100),($AP28*[1]temp_Reporting_drillholes!$BB$4/31.1034768*[1]temp_Reporting_drillholes!$BB$5)/([1]temp_Reporting_drillholes!$BA$4*[1]temp_Reporting_drillholes!$BA$5/100))</f>
        <v>#DIV/0!</v>
      </c>
      <c r="AW28" s="18">
        <f>IF(AR28&lt;&gt;"",($AP28*[1]temp_Reporting_drillholes!$BB$4/31.1034768)+($AQ28*[1]temp_Reporting_drillholes!$BC$4/31.1034768)+($AR28*[1]temp_Reporting_drillholes!$BA$4/100)+($AS28*[1]temp_Reporting_drillholes!$BD$4/100)+($AT28*[1]temp_Reporting_drillholes!$BE$4/100),($AP28*[1]temp_Reporting_drillholes!$BB$4/31.1034768))</f>
        <v>0</v>
      </c>
      <c r="AX28" s="19" t="str">
        <f>IF(AR28&lt;&gt;"",(AR28+($AS28*[1]temp_Reporting_drillholes!$BD$6)+($AT28*[1]temp_Reporting_drillholes!$BE$6)+($AP28*[1]temp_Reporting_drillholes!$BB$6)+($AQ28*[1]temp_Reporting_drillholes!$BC$6)),"")</f>
        <v/>
      </c>
      <c r="AZ28" s="32"/>
      <c r="BA28" s="32"/>
      <c r="BB28" s="32"/>
      <c r="BC28" s="32"/>
      <c r="BD28" s="32"/>
      <c r="BE28" s="32"/>
      <c r="BF28" s="19"/>
      <c r="BG28" s="14"/>
      <c r="BI28" s="33" t="s">
        <v>62</v>
      </c>
      <c r="BJ28" s="34" t="s">
        <v>63</v>
      </c>
    </row>
    <row r="29" spans="1:62" s="20" customFormat="1" ht="12" customHeight="1" x14ac:dyDescent="0.25">
      <c r="A29" s="23" t="s">
        <v>131</v>
      </c>
      <c r="B29" s="20" t="s">
        <v>123</v>
      </c>
      <c r="C29" s="24">
        <v>1.4</v>
      </c>
      <c r="D29" s="24">
        <v>2.4</v>
      </c>
      <c r="E29" s="26">
        <f t="shared" si="0"/>
        <v>1</v>
      </c>
      <c r="F29" s="20" t="s">
        <v>55</v>
      </c>
      <c r="G29" s="27"/>
      <c r="J29" s="28"/>
      <c r="L29" s="20" t="s">
        <v>56</v>
      </c>
      <c r="M29" s="29" t="s">
        <v>57</v>
      </c>
      <c r="O29" s="27" t="s">
        <v>58</v>
      </c>
      <c r="P29" s="35" t="s">
        <v>59</v>
      </c>
      <c r="Q29" t="s">
        <v>60</v>
      </c>
      <c r="R29" s="27" t="s">
        <v>132</v>
      </c>
      <c r="S29" s="19"/>
      <c r="Y29" s="15"/>
      <c r="AO29" s="31">
        <f t="shared" si="1"/>
        <v>1</v>
      </c>
      <c r="AP29" s="14">
        <f t="shared" si="2"/>
        <v>0</v>
      </c>
      <c r="AQ29" s="15" t="str">
        <f t="shared" si="3"/>
        <v/>
      </c>
      <c r="AR29" s="16" t="str">
        <f t="shared" si="4"/>
        <v/>
      </c>
      <c r="AS29" s="16" t="str">
        <f t="shared" si="5"/>
        <v/>
      </c>
      <c r="AT29" s="16" t="str">
        <f t="shared" si="6"/>
        <v/>
      </c>
      <c r="AU29" s="17">
        <f>IF(AR29&lt;&gt;"",(($AP29*[1]temp_Reporting_drillholes!$BB$4/31.1034768*[1]temp_Reporting_drillholes!$BB$5)+($AQ29*[1]temp_Reporting_drillholes!$BC$4/31.1034768*[1]temp_Reporting_drillholes!$BC$5)+($AR29*[1]temp_Reporting_drillholes!$BA$4/100*[1]temp_Reporting_drillholes!$BA$5)+($AS29*[1]temp_Reporting_drillholes!$BD$4/100*[1]temp_Reporting_drillholes!$BD$5)+($AT29*[1]temp_Reporting_drillholes!$BE$4/100*[1]temp_Reporting_drillholes!$BE$5))/([1]temp_Reporting_drillholes!$BB$4*[1]temp_Reporting_drillholes!$BB$5/31.1034768),AP29)</f>
        <v>0</v>
      </c>
      <c r="AV29" s="16" t="e">
        <f>IF(AR29&lt;&gt;"",(($AP29*[1]temp_Reporting_drillholes!$BB$4/31.1034768*[1]temp_Reporting_drillholes!$BB$5)+($AQ29*[1]temp_Reporting_drillholes!$BC$4/31.1034768*[1]temp_Reporting_drillholes!$BC$5)+($AR29*[1]temp_Reporting_drillholes!$BA$4/100*[1]temp_Reporting_drillholes!$BA$5)+($AS29*[1]temp_Reporting_drillholes!$BD$4/100*[1]temp_Reporting_drillholes!$BD$5)+($AT29*[1]temp_Reporting_drillholes!$BE$4/100*[1]temp_Reporting_drillholes!$BE$5))/([1]temp_Reporting_drillholes!$BA$4*[1]temp_Reporting_drillholes!$BA$5/100),($AP29*[1]temp_Reporting_drillholes!$BB$4/31.1034768*[1]temp_Reporting_drillholes!$BB$5)/([1]temp_Reporting_drillholes!$BA$4*[1]temp_Reporting_drillholes!$BA$5/100))</f>
        <v>#DIV/0!</v>
      </c>
      <c r="AW29" s="18">
        <f>IF(AR29&lt;&gt;"",($AP29*[1]temp_Reporting_drillholes!$BB$4/31.1034768)+($AQ29*[1]temp_Reporting_drillholes!$BC$4/31.1034768)+($AR29*[1]temp_Reporting_drillholes!$BA$4/100)+($AS29*[1]temp_Reporting_drillholes!$BD$4/100)+($AT29*[1]temp_Reporting_drillholes!$BE$4/100),($AP29*[1]temp_Reporting_drillholes!$BB$4/31.1034768))</f>
        <v>0</v>
      </c>
      <c r="AX29" s="19" t="str">
        <f>IF(AR29&lt;&gt;"",(AR29+($AS29*[1]temp_Reporting_drillholes!$BD$6)+($AT29*[1]temp_Reporting_drillholes!$BE$6)+($AP29*[1]temp_Reporting_drillholes!$BB$6)+($AQ29*[1]temp_Reporting_drillholes!$BC$6)),"")</f>
        <v/>
      </c>
      <c r="AZ29" s="32"/>
      <c r="BA29" s="32"/>
      <c r="BB29" s="32"/>
      <c r="BC29" s="32"/>
      <c r="BD29" s="32"/>
      <c r="BE29" s="32"/>
      <c r="BF29" s="19"/>
      <c r="BG29" s="14"/>
      <c r="BI29" s="33" t="s">
        <v>62</v>
      </c>
      <c r="BJ29" s="34" t="s">
        <v>63</v>
      </c>
    </row>
    <row r="30" spans="1:62" s="20" customFormat="1" ht="12" customHeight="1" x14ac:dyDescent="0.25">
      <c r="A30" s="23" t="s">
        <v>133</v>
      </c>
      <c r="B30" s="20" t="s">
        <v>123</v>
      </c>
      <c r="C30" s="24">
        <v>2.4</v>
      </c>
      <c r="D30" s="24">
        <v>3.3</v>
      </c>
      <c r="E30" s="26">
        <f t="shared" si="0"/>
        <v>0.89999999999999991</v>
      </c>
      <c r="F30" s="20" t="s">
        <v>55</v>
      </c>
      <c r="G30" s="27"/>
      <c r="J30" s="28"/>
      <c r="L30" s="20" t="s">
        <v>56</v>
      </c>
      <c r="M30" s="29" t="s">
        <v>57</v>
      </c>
      <c r="O30" s="27" t="s">
        <v>58</v>
      </c>
      <c r="P30" s="35" t="s">
        <v>134</v>
      </c>
      <c r="Q30" t="s">
        <v>60</v>
      </c>
      <c r="R30" s="27" t="s">
        <v>135</v>
      </c>
      <c r="S30" s="19"/>
      <c r="Y30" s="15"/>
      <c r="AO30" s="31">
        <f t="shared" si="1"/>
        <v>0.89999999999999991</v>
      </c>
      <c r="AP30" s="14">
        <f t="shared" si="2"/>
        <v>0</v>
      </c>
      <c r="AQ30" s="15" t="str">
        <f t="shared" si="3"/>
        <v/>
      </c>
      <c r="AR30" s="16" t="str">
        <f t="shared" si="4"/>
        <v/>
      </c>
      <c r="AS30" s="16" t="str">
        <f t="shared" si="5"/>
        <v/>
      </c>
      <c r="AT30" s="16" t="str">
        <f t="shared" si="6"/>
        <v/>
      </c>
      <c r="AU30" s="17">
        <f>IF(AR30&lt;&gt;"",(($AP30*[1]temp_Reporting_drillholes!$BB$4/31.1034768*[1]temp_Reporting_drillholes!$BB$5)+($AQ30*[1]temp_Reporting_drillholes!$BC$4/31.1034768*[1]temp_Reporting_drillholes!$BC$5)+($AR30*[1]temp_Reporting_drillholes!$BA$4/100*[1]temp_Reporting_drillholes!$BA$5)+($AS30*[1]temp_Reporting_drillholes!$BD$4/100*[1]temp_Reporting_drillholes!$BD$5)+($AT30*[1]temp_Reporting_drillholes!$BE$4/100*[1]temp_Reporting_drillholes!$BE$5))/([1]temp_Reporting_drillholes!$BB$4*[1]temp_Reporting_drillholes!$BB$5/31.1034768),AP30)</f>
        <v>0</v>
      </c>
      <c r="AV30" s="16" t="e">
        <f>IF(AR30&lt;&gt;"",(($AP30*[1]temp_Reporting_drillholes!$BB$4/31.1034768*[1]temp_Reporting_drillholes!$BB$5)+($AQ30*[1]temp_Reporting_drillholes!$BC$4/31.1034768*[1]temp_Reporting_drillholes!$BC$5)+($AR30*[1]temp_Reporting_drillholes!$BA$4/100*[1]temp_Reporting_drillholes!$BA$5)+($AS30*[1]temp_Reporting_drillholes!$BD$4/100*[1]temp_Reporting_drillholes!$BD$5)+($AT30*[1]temp_Reporting_drillholes!$BE$4/100*[1]temp_Reporting_drillholes!$BE$5))/([1]temp_Reporting_drillholes!$BA$4*[1]temp_Reporting_drillholes!$BA$5/100),($AP30*[1]temp_Reporting_drillholes!$BB$4/31.1034768*[1]temp_Reporting_drillholes!$BB$5)/([1]temp_Reporting_drillholes!$BA$4*[1]temp_Reporting_drillholes!$BA$5/100))</f>
        <v>#DIV/0!</v>
      </c>
      <c r="AW30" s="18">
        <f>IF(AR30&lt;&gt;"",($AP30*[1]temp_Reporting_drillholes!$BB$4/31.1034768)+($AQ30*[1]temp_Reporting_drillholes!$BC$4/31.1034768)+($AR30*[1]temp_Reporting_drillholes!$BA$4/100)+($AS30*[1]temp_Reporting_drillholes!$BD$4/100)+($AT30*[1]temp_Reporting_drillholes!$BE$4/100),($AP30*[1]temp_Reporting_drillholes!$BB$4/31.1034768))</f>
        <v>0</v>
      </c>
      <c r="AX30" s="19" t="str">
        <f>IF(AR30&lt;&gt;"",(AR30+($AS30*[1]temp_Reporting_drillholes!$BD$6)+($AT30*[1]temp_Reporting_drillholes!$BE$6)+($AP30*[1]temp_Reporting_drillholes!$BB$6)+($AQ30*[1]temp_Reporting_drillholes!$BC$6)),"")</f>
        <v/>
      </c>
      <c r="AZ30" s="32"/>
      <c r="BA30" s="32"/>
      <c r="BB30" s="32"/>
      <c r="BC30" s="32"/>
      <c r="BD30" s="32"/>
      <c r="BE30" s="32"/>
      <c r="BF30" s="19"/>
      <c r="BG30" s="14"/>
      <c r="BI30" s="33" t="s">
        <v>62</v>
      </c>
      <c r="BJ30" s="34" t="s">
        <v>63</v>
      </c>
    </row>
    <row r="31" spans="1:62" s="20" customFormat="1" ht="12" customHeight="1" x14ac:dyDescent="0.25">
      <c r="A31" s="23" t="s">
        <v>136</v>
      </c>
      <c r="B31" s="20" t="s">
        <v>137</v>
      </c>
      <c r="C31" s="24">
        <v>0</v>
      </c>
      <c r="D31" s="25">
        <v>1.43</v>
      </c>
      <c r="E31" s="26">
        <f t="shared" si="0"/>
        <v>1.43</v>
      </c>
      <c r="F31" s="20" t="s">
        <v>55</v>
      </c>
      <c r="G31" s="27"/>
      <c r="J31" s="28"/>
      <c r="L31" s="20" t="s">
        <v>56</v>
      </c>
      <c r="M31" s="29" t="s">
        <v>57</v>
      </c>
      <c r="O31" s="27" t="s">
        <v>58</v>
      </c>
      <c r="P31" s="35" t="s">
        <v>59</v>
      </c>
      <c r="Q31" t="s">
        <v>60</v>
      </c>
      <c r="R31" s="27" t="s">
        <v>138</v>
      </c>
      <c r="S31" s="19"/>
      <c r="Y31" s="15"/>
      <c r="AO31" s="31">
        <f t="shared" si="1"/>
        <v>1.43</v>
      </c>
      <c r="AP31" s="14">
        <f t="shared" si="2"/>
        <v>0</v>
      </c>
      <c r="AQ31" s="15" t="str">
        <f t="shared" si="3"/>
        <v/>
      </c>
      <c r="AR31" s="16" t="str">
        <f t="shared" si="4"/>
        <v/>
      </c>
      <c r="AS31" s="16" t="str">
        <f t="shared" si="5"/>
        <v/>
      </c>
      <c r="AT31" s="16" t="str">
        <f t="shared" si="6"/>
        <v/>
      </c>
      <c r="AU31" s="17">
        <f>IF(AR31&lt;&gt;"",(($AP31*[1]temp_Reporting_drillholes!$BB$4/31.1034768*[1]temp_Reporting_drillholes!$BB$5)+($AQ31*[1]temp_Reporting_drillholes!$BC$4/31.1034768*[1]temp_Reporting_drillholes!$BC$5)+($AR31*[1]temp_Reporting_drillholes!$BA$4/100*[1]temp_Reporting_drillholes!$BA$5)+($AS31*[1]temp_Reporting_drillholes!$BD$4/100*[1]temp_Reporting_drillholes!$BD$5)+($AT31*[1]temp_Reporting_drillholes!$BE$4/100*[1]temp_Reporting_drillholes!$BE$5))/([1]temp_Reporting_drillholes!$BB$4*[1]temp_Reporting_drillholes!$BB$5/31.1034768),AP31)</f>
        <v>0</v>
      </c>
      <c r="AV31" s="16" t="e">
        <f>IF(AR31&lt;&gt;"",(($AP31*[1]temp_Reporting_drillholes!$BB$4/31.1034768*[1]temp_Reporting_drillholes!$BB$5)+($AQ31*[1]temp_Reporting_drillholes!$BC$4/31.1034768*[1]temp_Reporting_drillholes!$BC$5)+($AR31*[1]temp_Reporting_drillholes!$BA$4/100*[1]temp_Reporting_drillholes!$BA$5)+($AS31*[1]temp_Reporting_drillholes!$BD$4/100*[1]temp_Reporting_drillholes!$BD$5)+($AT31*[1]temp_Reporting_drillholes!$BE$4/100*[1]temp_Reporting_drillholes!$BE$5))/([1]temp_Reporting_drillholes!$BA$4*[1]temp_Reporting_drillholes!$BA$5/100),($AP31*[1]temp_Reporting_drillholes!$BB$4/31.1034768*[1]temp_Reporting_drillholes!$BB$5)/([1]temp_Reporting_drillholes!$BA$4*[1]temp_Reporting_drillholes!$BA$5/100))</f>
        <v>#DIV/0!</v>
      </c>
      <c r="AW31" s="18">
        <f>IF(AR31&lt;&gt;"",($AP31*[1]temp_Reporting_drillholes!$BB$4/31.1034768)+($AQ31*[1]temp_Reporting_drillholes!$BC$4/31.1034768)+($AR31*[1]temp_Reporting_drillholes!$BA$4/100)+($AS31*[1]temp_Reporting_drillholes!$BD$4/100)+($AT31*[1]temp_Reporting_drillholes!$BE$4/100),($AP31*[1]temp_Reporting_drillholes!$BB$4/31.1034768))</f>
        <v>0</v>
      </c>
      <c r="AX31" s="19" t="str">
        <f>IF(AR31&lt;&gt;"",(AR31+($AS31*[1]temp_Reporting_drillholes!$BD$6)+($AT31*[1]temp_Reporting_drillholes!$BE$6)+($AP31*[1]temp_Reporting_drillholes!$BB$6)+($AQ31*[1]temp_Reporting_drillholes!$BC$6)),"")</f>
        <v/>
      </c>
      <c r="AZ31" s="32"/>
      <c r="BA31" s="32"/>
      <c r="BB31" s="32"/>
      <c r="BC31" s="32"/>
      <c r="BD31" s="32"/>
      <c r="BE31" s="32"/>
      <c r="BF31" s="19"/>
      <c r="BG31" s="14"/>
      <c r="BI31" s="33" t="s">
        <v>62</v>
      </c>
      <c r="BJ31" s="34" t="s">
        <v>63</v>
      </c>
    </row>
    <row r="32" spans="1:62" s="20" customFormat="1" ht="12" customHeight="1" x14ac:dyDescent="0.25">
      <c r="A32" s="23" t="s">
        <v>139</v>
      </c>
      <c r="B32" s="20" t="s">
        <v>137</v>
      </c>
      <c r="C32" s="25">
        <v>1.43</v>
      </c>
      <c r="D32" s="24">
        <v>2.9</v>
      </c>
      <c r="E32" s="26">
        <f t="shared" si="0"/>
        <v>1.47</v>
      </c>
      <c r="F32" s="20" t="s">
        <v>55</v>
      </c>
      <c r="G32" s="27"/>
      <c r="J32" s="28"/>
      <c r="L32" s="20" t="s">
        <v>56</v>
      </c>
      <c r="M32" s="29" t="s">
        <v>57</v>
      </c>
      <c r="O32" s="27" t="s">
        <v>58</v>
      </c>
      <c r="P32" s="35" t="s">
        <v>59</v>
      </c>
      <c r="Q32" t="s">
        <v>60</v>
      </c>
      <c r="R32" s="27" t="s">
        <v>140</v>
      </c>
      <c r="S32" s="19"/>
      <c r="Y32" s="15"/>
      <c r="AO32" s="31">
        <f t="shared" si="1"/>
        <v>1.47</v>
      </c>
      <c r="AP32" s="14">
        <f t="shared" si="2"/>
        <v>0</v>
      </c>
      <c r="AQ32" s="15" t="str">
        <f t="shared" si="3"/>
        <v/>
      </c>
      <c r="AR32" s="16" t="str">
        <f t="shared" si="4"/>
        <v/>
      </c>
      <c r="AS32" s="16" t="str">
        <f t="shared" si="5"/>
        <v/>
      </c>
      <c r="AT32" s="16" t="str">
        <f t="shared" si="6"/>
        <v/>
      </c>
      <c r="AU32" s="17">
        <f>IF(AR32&lt;&gt;"",(($AP32*[1]temp_Reporting_drillholes!$BB$4/31.1034768*[1]temp_Reporting_drillholes!$BB$5)+($AQ32*[1]temp_Reporting_drillholes!$BC$4/31.1034768*[1]temp_Reporting_drillholes!$BC$5)+($AR32*[1]temp_Reporting_drillholes!$BA$4/100*[1]temp_Reporting_drillholes!$BA$5)+($AS32*[1]temp_Reporting_drillholes!$BD$4/100*[1]temp_Reporting_drillholes!$BD$5)+($AT32*[1]temp_Reporting_drillholes!$BE$4/100*[1]temp_Reporting_drillholes!$BE$5))/([1]temp_Reporting_drillholes!$BB$4*[1]temp_Reporting_drillholes!$BB$5/31.1034768),AP32)</f>
        <v>0</v>
      </c>
      <c r="AV32" s="16" t="e">
        <f>IF(AR32&lt;&gt;"",(($AP32*[1]temp_Reporting_drillholes!$BB$4/31.1034768*[1]temp_Reporting_drillholes!$BB$5)+($AQ32*[1]temp_Reporting_drillholes!$BC$4/31.1034768*[1]temp_Reporting_drillholes!$BC$5)+($AR32*[1]temp_Reporting_drillholes!$BA$4/100*[1]temp_Reporting_drillholes!$BA$5)+($AS32*[1]temp_Reporting_drillholes!$BD$4/100*[1]temp_Reporting_drillholes!$BD$5)+($AT32*[1]temp_Reporting_drillholes!$BE$4/100*[1]temp_Reporting_drillholes!$BE$5))/([1]temp_Reporting_drillholes!$BA$4*[1]temp_Reporting_drillholes!$BA$5/100),($AP32*[1]temp_Reporting_drillholes!$BB$4/31.1034768*[1]temp_Reporting_drillholes!$BB$5)/([1]temp_Reporting_drillholes!$BA$4*[1]temp_Reporting_drillholes!$BA$5/100))</f>
        <v>#DIV/0!</v>
      </c>
      <c r="AW32" s="18">
        <f>IF(AR32&lt;&gt;"",($AP32*[1]temp_Reporting_drillholes!$BB$4/31.1034768)+($AQ32*[1]temp_Reporting_drillholes!$BC$4/31.1034768)+($AR32*[1]temp_Reporting_drillholes!$BA$4/100)+($AS32*[1]temp_Reporting_drillholes!$BD$4/100)+($AT32*[1]temp_Reporting_drillholes!$BE$4/100),($AP32*[1]temp_Reporting_drillholes!$BB$4/31.1034768))</f>
        <v>0</v>
      </c>
      <c r="AX32" s="19" t="str">
        <f>IF(AR32&lt;&gt;"",(AR32+($AS32*[1]temp_Reporting_drillholes!$BD$6)+($AT32*[1]temp_Reporting_drillholes!$BE$6)+($AP32*[1]temp_Reporting_drillholes!$BB$6)+($AQ32*[1]temp_Reporting_drillholes!$BC$6)),"")</f>
        <v/>
      </c>
      <c r="AZ32" s="32"/>
      <c r="BA32" s="32"/>
      <c r="BB32" s="32"/>
      <c r="BC32" s="32"/>
      <c r="BD32" s="32"/>
      <c r="BE32" s="32"/>
      <c r="BF32" s="19"/>
      <c r="BG32" s="14"/>
      <c r="BI32" s="33" t="s">
        <v>62</v>
      </c>
      <c r="BJ32" s="34" t="s">
        <v>63</v>
      </c>
    </row>
    <row r="33" spans="1:62" s="20" customFormat="1" ht="12" customHeight="1" x14ac:dyDescent="0.25">
      <c r="A33" s="23" t="s">
        <v>141</v>
      </c>
      <c r="B33" s="20" t="s">
        <v>137</v>
      </c>
      <c r="C33" s="24">
        <v>2.9</v>
      </c>
      <c r="D33" s="24">
        <v>3.4</v>
      </c>
      <c r="E33" s="26">
        <f t="shared" si="0"/>
        <v>0.5</v>
      </c>
      <c r="F33" s="20" t="s">
        <v>55</v>
      </c>
      <c r="G33" s="27"/>
      <c r="J33" s="28"/>
      <c r="L33" s="20" t="s">
        <v>56</v>
      </c>
      <c r="M33" s="29" t="s">
        <v>57</v>
      </c>
      <c r="O33" s="27" t="s">
        <v>58</v>
      </c>
      <c r="P33" s="35" t="s">
        <v>142</v>
      </c>
      <c r="Q33" t="s">
        <v>60</v>
      </c>
      <c r="R33" s="27" t="s">
        <v>143</v>
      </c>
      <c r="S33" s="19"/>
      <c r="Y33" s="15"/>
      <c r="AO33" s="31">
        <f t="shared" si="1"/>
        <v>0.5</v>
      </c>
      <c r="AP33" s="14">
        <f t="shared" si="2"/>
        <v>0</v>
      </c>
      <c r="AQ33" s="15" t="str">
        <f t="shared" si="3"/>
        <v/>
      </c>
      <c r="AR33" s="16" t="str">
        <f t="shared" si="4"/>
        <v/>
      </c>
      <c r="AS33" s="16" t="str">
        <f t="shared" si="5"/>
        <v/>
      </c>
      <c r="AT33" s="16" t="str">
        <f t="shared" si="6"/>
        <v/>
      </c>
      <c r="AU33" s="17">
        <f>IF(AR33&lt;&gt;"",(($AP33*[1]temp_Reporting_drillholes!$BB$4/31.1034768*[1]temp_Reporting_drillholes!$BB$5)+($AQ33*[1]temp_Reporting_drillholes!$BC$4/31.1034768*[1]temp_Reporting_drillholes!$BC$5)+($AR33*[1]temp_Reporting_drillholes!$BA$4/100*[1]temp_Reporting_drillholes!$BA$5)+($AS33*[1]temp_Reporting_drillholes!$BD$4/100*[1]temp_Reporting_drillholes!$BD$5)+($AT33*[1]temp_Reporting_drillholes!$BE$4/100*[1]temp_Reporting_drillholes!$BE$5))/([1]temp_Reporting_drillholes!$BB$4*[1]temp_Reporting_drillholes!$BB$5/31.1034768),AP33)</f>
        <v>0</v>
      </c>
      <c r="AV33" s="16" t="e">
        <f>IF(AR33&lt;&gt;"",(($AP33*[1]temp_Reporting_drillholes!$BB$4/31.1034768*[1]temp_Reporting_drillholes!$BB$5)+($AQ33*[1]temp_Reporting_drillholes!$BC$4/31.1034768*[1]temp_Reporting_drillholes!$BC$5)+($AR33*[1]temp_Reporting_drillholes!$BA$4/100*[1]temp_Reporting_drillholes!$BA$5)+($AS33*[1]temp_Reporting_drillholes!$BD$4/100*[1]temp_Reporting_drillholes!$BD$5)+($AT33*[1]temp_Reporting_drillholes!$BE$4/100*[1]temp_Reporting_drillholes!$BE$5))/([1]temp_Reporting_drillholes!$BA$4*[1]temp_Reporting_drillholes!$BA$5/100),($AP33*[1]temp_Reporting_drillholes!$BB$4/31.1034768*[1]temp_Reporting_drillholes!$BB$5)/([1]temp_Reporting_drillholes!$BA$4*[1]temp_Reporting_drillholes!$BA$5/100))</f>
        <v>#DIV/0!</v>
      </c>
      <c r="AW33" s="18">
        <f>IF(AR33&lt;&gt;"",($AP33*[1]temp_Reporting_drillholes!$BB$4/31.1034768)+($AQ33*[1]temp_Reporting_drillholes!$BC$4/31.1034768)+($AR33*[1]temp_Reporting_drillholes!$BA$4/100)+($AS33*[1]temp_Reporting_drillholes!$BD$4/100)+($AT33*[1]temp_Reporting_drillholes!$BE$4/100),($AP33*[1]temp_Reporting_drillholes!$BB$4/31.1034768))</f>
        <v>0</v>
      </c>
      <c r="AX33" s="19" t="str">
        <f>IF(AR33&lt;&gt;"",(AR33+($AS33*[1]temp_Reporting_drillholes!$BD$6)+($AT33*[1]temp_Reporting_drillholes!$BE$6)+($AP33*[1]temp_Reporting_drillholes!$BB$6)+($AQ33*[1]temp_Reporting_drillholes!$BC$6)),"")</f>
        <v/>
      </c>
      <c r="AZ33" s="32"/>
      <c r="BA33" s="32"/>
      <c r="BB33" s="32"/>
      <c r="BC33" s="32"/>
      <c r="BD33" s="32"/>
      <c r="BE33" s="32"/>
      <c r="BF33" s="19"/>
      <c r="BG33" s="14"/>
      <c r="BI33" s="33" t="s">
        <v>62</v>
      </c>
      <c r="BJ33" s="34" t="s">
        <v>63</v>
      </c>
    </row>
    <row r="34" spans="1:62" s="20" customFormat="1" ht="12" customHeight="1" x14ac:dyDescent="0.25">
      <c r="A34" s="23" t="s">
        <v>144</v>
      </c>
      <c r="B34" s="20" t="s">
        <v>137</v>
      </c>
      <c r="C34" s="25">
        <v>3.4</v>
      </c>
      <c r="D34" s="25">
        <v>3.5</v>
      </c>
      <c r="E34" s="26">
        <f t="shared" ref="E34:E65" si="7">D34-C34</f>
        <v>0.10000000000000009</v>
      </c>
      <c r="F34" s="20" t="s">
        <v>55</v>
      </c>
      <c r="G34" s="27"/>
      <c r="J34" s="28"/>
      <c r="L34" s="20" t="s">
        <v>56</v>
      </c>
      <c r="M34" s="29" t="s">
        <v>57</v>
      </c>
      <c r="O34" s="27" t="s">
        <v>58</v>
      </c>
      <c r="P34" s="35" t="s">
        <v>145</v>
      </c>
      <c r="Q34" t="s">
        <v>60</v>
      </c>
      <c r="R34" s="27" t="s">
        <v>146</v>
      </c>
      <c r="S34" s="19"/>
      <c r="Y34" s="15"/>
      <c r="AO34" s="31">
        <f t="shared" ref="AO34:AO65" si="8">D34-C34</f>
        <v>0.10000000000000009</v>
      </c>
      <c r="AP34" s="14">
        <f t="shared" ref="AP34:AP65" si="9">IFERROR(AVERAGE(S34:U34),0)</f>
        <v>0</v>
      </c>
      <c r="AQ34" s="15" t="str">
        <f t="shared" ref="AQ34:AQ65" si="10">IFERROR(IF(AB34&lt;&gt;"",IF(AC34&lt;&gt;"",AC34,AB34*AB34/AB34),""),0)</f>
        <v/>
      </c>
      <c r="AR34" s="16" t="str">
        <f t="shared" ref="AR34:AR65" si="11">IFERROR(IF(Y34&lt;&gt;"",IF(Z34&lt;&gt;"",Z34/10000,Y34/10000),""),0)</f>
        <v/>
      </c>
      <c r="AS34" s="16" t="str">
        <f t="shared" ref="AS34:AS65" si="12">IFERROR(IF(W34&lt;&gt;"",IF(X34&lt;&gt;"",X34/10000,W34/10000),""),0)</f>
        <v/>
      </c>
      <c r="AT34" s="16" t="str">
        <f t="shared" ref="AT34:AT65" si="13">IFERROR(IF(V34&lt;&gt;"",V34/10000,""),0)</f>
        <v/>
      </c>
      <c r="AU34" s="17">
        <f>IF(AR34&lt;&gt;"",(($AP34*[1]temp_Reporting_drillholes!$BB$4/31.1034768*[1]temp_Reporting_drillholes!$BB$5)+($AQ34*[1]temp_Reporting_drillholes!$BC$4/31.1034768*[1]temp_Reporting_drillholes!$BC$5)+($AR34*[1]temp_Reporting_drillholes!$BA$4/100*[1]temp_Reporting_drillholes!$BA$5)+($AS34*[1]temp_Reporting_drillholes!$BD$4/100*[1]temp_Reporting_drillholes!$BD$5)+($AT34*[1]temp_Reporting_drillholes!$BE$4/100*[1]temp_Reporting_drillholes!$BE$5))/([1]temp_Reporting_drillholes!$BB$4*[1]temp_Reporting_drillholes!$BB$5/31.1034768),AP34)</f>
        <v>0</v>
      </c>
      <c r="AV34" s="16" t="e">
        <f>IF(AR34&lt;&gt;"",(($AP34*[1]temp_Reporting_drillholes!$BB$4/31.1034768*[1]temp_Reporting_drillholes!$BB$5)+($AQ34*[1]temp_Reporting_drillholes!$BC$4/31.1034768*[1]temp_Reporting_drillholes!$BC$5)+($AR34*[1]temp_Reporting_drillholes!$BA$4/100*[1]temp_Reporting_drillholes!$BA$5)+($AS34*[1]temp_Reporting_drillholes!$BD$4/100*[1]temp_Reporting_drillholes!$BD$5)+($AT34*[1]temp_Reporting_drillholes!$BE$4/100*[1]temp_Reporting_drillholes!$BE$5))/([1]temp_Reporting_drillholes!$BA$4*[1]temp_Reporting_drillholes!$BA$5/100),($AP34*[1]temp_Reporting_drillholes!$BB$4/31.1034768*[1]temp_Reporting_drillholes!$BB$5)/([1]temp_Reporting_drillholes!$BA$4*[1]temp_Reporting_drillholes!$BA$5/100))</f>
        <v>#DIV/0!</v>
      </c>
      <c r="AW34" s="18">
        <f>IF(AR34&lt;&gt;"",($AP34*[1]temp_Reporting_drillholes!$BB$4/31.1034768)+($AQ34*[1]temp_Reporting_drillholes!$BC$4/31.1034768)+($AR34*[1]temp_Reporting_drillholes!$BA$4/100)+($AS34*[1]temp_Reporting_drillholes!$BD$4/100)+($AT34*[1]temp_Reporting_drillholes!$BE$4/100),($AP34*[1]temp_Reporting_drillholes!$BB$4/31.1034768))</f>
        <v>0</v>
      </c>
      <c r="AX34" s="19" t="str">
        <f>IF(AR34&lt;&gt;"",(AR34+($AS34*[1]temp_Reporting_drillholes!$BD$6)+($AT34*[1]temp_Reporting_drillholes!$BE$6)+($AP34*[1]temp_Reporting_drillholes!$BB$6)+($AQ34*[1]temp_Reporting_drillholes!$BC$6)),"")</f>
        <v/>
      </c>
      <c r="AZ34" s="32"/>
      <c r="BA34" s="32"/>
      <c r="BB34" s="32"/>
      <c r="BC34" s="32"/>
      <c r="BD34" s="32"/>
      <c r="BE34" s="32"/>
      <c r="BF34" s="19"/>
      <c r="BG34" s="14"/>
      <c r="BI34" s="33" t="s">
        <v>62</v>
      </c>
      <c r="BJ34" s="34" t="s">
        <v>63</v>
      </c>
    </row>
    <row r="35" spans="1:62" s="20" customFormat="1" ht="12" customHeight="1" x14ac:dyDescent="0.25">
      <c r="A35" s="23" t="s">
        <v>147</v>
      </c>
      <c r="B35" s="20" t="s">
        <v>148</v>
      </c>
      <c r="C35" s="24">
        <v>0</v>
      </c>
      <c r="D35" s="24">
        <v>1.35</v>
      </c>
      <c r="E35" s="26">
        <f t="shared" si="7"/>
        <v>1.35</v>
      </c>
      <c r="F35" s="20" t="s">
        <v>55</v>
      </c>
      <c r="G35" s="27"/>
      <c r="J35" s="28"/>
      <c r="L35" s="20" t="s">
        <v>56</v>
      </c>
      <c r="M35" s="29" t="s">
        <v>57</v>
      </c>
      <c r="O35" s="27" t="s">
        <v>58</v>
      </c>
      <c r="P35" s="35" t="s">
        <v>59</v>
      </c>
      <c r="Q35" t="s">
        <v>60</v>
      </c>
      <c r="R35" s="27" t="s">
        <v>149</v>
      </c>
      <c r="S35" s="19"/>
      <c r="Y35" s="15"/>
      <c r="AO35" s="31">
        <f t="shared" si="8"/>
        <v>1.35</v>
      </c>
      <c r="AP35" s="14">
        <f t="shared" si="9"/>
        <v>0</v>
      </c>
      <c r="AQ35" s="15" t="str">
        <f t="shared" si="10"/>
        <v/>
      </c>
      <c r="AR35" s="16" t="str">
        <f t="shared" si="11"/>
        <v/>
      </c>
      <c r="AS35" s="16" t="str">
        <f t="shared" si="12"/>
        <v/>
      </c>
      <c r="AT35" s="16" t="str">
        <f t="shared" si="13"/>
        <v/>
      </c>
      <c r="AU35" s="17">
        <f>IF(AR35&lt;&gt;"",(($AP35*[1]temp_Reporting_drillholes!$BB$4/31.1034768*[1]temp_Reporting_drillholes!$BB$5)+($AQ35*[1]temp_Reporting_drillholes!$BC$4/31.1034768*[1]temp_Reporting_drillholes!$BC$5)+($AR35*[1]temp_Reporting_drillholes!$BA$4/100*[1]temp_Reporting_drillholes!$BA$5)+($AS35*[1]temp_Reporting_drillholes!$BD$4/100*[1]temp_Reporting_drillholes!$BD$5)+($AT35*[1]temp_Reporting_drillholes!$BE$4/100*[1]temp_Reporting_drillholes!$BE$5))/([1]temp_Reporting_drillholes!$BB$4*[1]temp_Reporting_drillholes!$BB$5/31.1034768),AP35)</f>
        <v>0</v>
      </c>
      <c r="AV35" s="16" t="e">
        <f>IF(AR35&lt;&gt;"",(($AP35*[1]temp_Reporting_drillholes!$BB$4/31.1034768*[1]temp_Reporting_drillholes!$BB$5)+($AQ35*[1]temp_Reporting_drillholes!$BC$4/31.1034768*[1]temp_Reporting_drillholes!$BC$5)+($AR35*[1]temp_Reporting_drillholes!$BA$4/100*[1]temp_Reporting_drillholes!$BA$5)+($AS35*[1]temp_Reporting_drillholes!$BD$4/100*[1]temp_Reporting_drillholes!$BD$5)+($AT35*[1]temp_Reporting_drillholes!$BE$4/100*[1]temp_Reporting_drillholes!$BE$5))/([1]temp_Reporting_drillholes!$BA$4*[1]temp_Reporting_drillholes!$BA$5/100),($AP35*[1]temp_Reporting_drillholes!$BB$4/31.1034768*[1]temp_Reporting_drillholes!$BB$5)/([1]temp_Reporting_drillholes!$BA$4*[1]temp_Reporting_drillholes!$BA$5/100))</f>
        <v>#DIV/0!</v>
      </c>
      <c r="AW35" s="18">
        <f>IF(AR35&lt;&gt;"",($AP35*[1]temp_Reporting_drillholes!$BB$4/31.1034768)+($AQ35*[1]temp_Reporting_drillholes!$BC$4/31.1034768)+($AR35*[1]temp_Reporting_drillholes!$BA$4/100)+($AS35*[1]temp_Reporting_drillholes!$BD$4/100)+($AT35*[1]temp_Reporting_drillholes!$BE$4/100),($AP35*[1]temp_Reporting_drillholes!$BB$4/31.1034768))</f>
        <v>0</v>
      </c>
      <c r="AX35" s="19" t="str">
        <f>IF(AR35&lt;&gt;"",(AR35+($AS35*[1]temp_Reporting_drillholes!$BD$6)+($AT35*[1]temp_Reporting_drillholes!$BE$6)+($AP35*[1]temp_Reporting_drillholes!$BB$6)+($AQ35*[1]temp_Reporting_drillholes!$BC$6)),"")</f>
        <v/>
      </c>
      <c r="AZ35" s="32"/>
      <c r="BA35" s="32"/>
      <c r="BB35" s="32"/>
      <c r="BC35" s="32"/>
      <c r="BD35" s="32"/>
      <c r="BE35" s="32"/>
      <c r="BF35" s="19"/>
      <c r="BG35" s="14"/>
      <c r="BI35" s="33" t="s">
        <v>62</v>
      </c>
      <c r="BJ35" s="34" t="s">
        <v>63</v>
      </c>
    </row>
    <row r="36" spans="1:62" s="20" customFormat="1" ht="12" customHeight="1" x14ac:dyDescent="0.25">
      <c r="A36" s="23" t="s">
        <v>150</v>
      </c>
      <c r="B36" s="20" t="s">
        <v>151</v>
      </c>
      <c r="C36" s="24">
        <v>0</v>
      </c>
      <c r="D36" s="25">
        <v>1.1399999999999999</v>
      </c>
      <c r="E36" s="26">
        <f t="shared" si="7"/>
        <v>1.1399999999999999</v>
      </c>
      <c r="F36" s="20" t="s">
        <v>55</v>
      </c>
      <c r="G36" s="27"/>
      <c r="J36" s="28"/>
      <c r="L36" s="20" t="s">
        <v>56</v>
      </c>
      <c r="M36" s="29" t="s">
        <v>57</v>
      </c>
      <c r="O36" s="27" t="s">
        <v>58</v>
      </c>
      <c r="P36" s="35" t="s">
        <v>59</v>
      </c>
      <c r="Q36" t="s">
        <v>60</v>
      </c>
      <c r="R36" s="27" t="s">
        <v>152</v>
      </c>
      <c r="S36" s="19"/>
      <c r="Y36" s="15"/>
      <c r="AO36" s="31">
        <f t="shared" si="8"/>
        <v>1.1399999999999999</v>
      </c>
      <c r="AP36" s="14">
        <f t="shared" si="9"/>
        <v>0</v>
      </c>
      <c r="AQ36" s="15" t="str">
        <f t="shared" si="10"/>
        <v/>
      </c>
      <c r="AR36" s="16" t="str">
        <f t="shared" si="11"/>
        <v/>
      </c>
      <c r="AS36" s="16" t="str">
        <f t="shared" si="12"/>
        <v/>
      </c>
      <c r="AT36" s="16" t="str">
        <f t="shared" si="13"/>
        <v/>
      </c>
      <c r="AU36" s="17">
        <f>IF(AR36&lt;&gt;"",(($AP36*[1]temp_Reporting_drillholes!$BB$4/31.1034768*[1]temp_Reporting_drillholes!$BB$5)+($AQ36*[1]temp_Reporting_drillholes!$BC$4/31.1034768*[1]temp_Reporting_drillholes!$BC$5)+($AR36*[1]temp_Reporting_drillholes!$BA$4/100*[1]temp_Reporting_drillholes!$BA$5)+($AS36*[1]temp_Reporting_drillholes!$BD$4/100*[1]temp_Reporting_drillholes!$BD$5)+($AT36*[1]temp_Reporting_drillholes!$BE$4/100*[1]temp_Reporting_drillholes!$BE$5))/([1]temp_Reporting_drillholes!$BB$4*[1]temp_Reporting_drillholes!$BB$5/31.1034768),AP36)</f>
        <v>0</v>
      </c>
      <c r="AV36" s="16" t="e">
        <f>IF(AR36&lt;&gt;"",(($AP36*[1]temp_Reporting_drillholes!$BB$4/31.1034768*[1]temp_Reporting_drillholes!$BB$5)+($AQ36*[1]temp_Reporting_drillholes!$BC$4/31.1034768*[1]temp_Reporting_drillholes!$BC$5)+($AR36*[1]temp_Reporting_drillholes!$BA$4/100*[1]temp_Reporting_drillholes!$BA$5)+($AS36*[1]temp_Reporting_drillholes!$BD$4/100*[1]temp_Reporting_drillholes!$BD$5)+($AT36*[1]temp_Reporting_drillholes!$BE$4/100*[1]temp_Reporting_drillholes!$BE$5))/([1]temp_Reporting_drillholes!$BA$4*[1]temp_Reporting_drillholes!$BA$5/100),($AP36*[1]temp_Reporting_drillholes!$BB$4/31.1034768*[1]temp_Reporting_drillholes!$BB$5)/([1]temp_Reporting_drillholes!$BA$4*[1]temp_Reporting_drillholes!$BA$5/100))</f>
        <v>#DIV/0!</v>
      </c>
      <c r="AW36" s="18">
        <f>IF(AR36&lt;&gt;"",($AP36*[1]temp_Reporting_drillholes!$BB$4/31.1034768)+($AQ36*[1]temp_Reporting_drillholes!$BC$4/31.1034768)+($AR36*[1]temp_Reporting_drillholes!$BA$4/100)+($AS36*[1]temp_Reporting_drillholes!$BD$4/100)+($AT36*[1]temp_Reporting_drillholes!$BE$4/100),($AP36*[1]temp_Reporting_drillholes!$BB$4/31.1034768))</f>
        <v>0</v>
      </c>
      <c r="AX36" s="19" t="str">
        <f>IF(AR36&lt;&gt;"",(AR36+($AS36*[1]temp_Reporting_drillholes!$BD$6)+($AT36*[1]temp_Reporting_drillholes!$BE$6)+($AP36*[1]temp_Reporting_drillholes!$BB$6)+($AQ36*[1]temp_Reporting_drillholes!$BC$6)),"")</f>
        <v/>
      </c>
      <c r="AZ36" s="32"/>
      <c r="BA36" s="32"/>
      <c r="BB36" s="32"/>
      <c r="BC36" s="32"/>
      <c r="BD36" s="32"/>
      <c r="BE36" s="32"/>
      <c r="BF36" s="19"/>
      <c r="BG36" s="14"/>
      <c r="BI36" s="33" t="s">
        <v>62</v>
      </c>
      <c r="BJ36" s="34" t="s">
        <v>63</v>
      </c>
    </row>
    <row r="37" spans="1:62" s="20" customFormat="1" ht="12" customHeight="1" x14ac:dyDescent="0.25">
      <c r="A37" s="23" t="s">
        <v>153</v>
      </c>
      <c r="B37" s="46" t="s">
        <v>151</v>
      </c>
      <c r="C37" s="25">
        <v>1.1399999999999999</v>
      </c>
      <c r="D37" s="25">
        <v>2.14</v>
      </c>
      <c r="E37" s="26">
        <f t="shared" si="7"/>
        <v>1.0000000000000002</v>
      </c>
      <c r="F37" s="20" t="s">
        <v>55</v>
      </c>
      <c r="G37" s="27"/>
      <c r="J37" s="28"/>
      <c r="L37" s="20" t="s">
        <v>56</v>
      </c>
      <c r="M37" s="29" t="s">
        <v>57</v>
      </c>
      <c r="O37" s="27" t="s">
        <v>58</v>
      </c>
      <c r="P37" s="35" t="s">
        <v>154</v>
      </c>
      <c r="Q37" t="s">
        <v>60</v>
      </c>
      <c r="R37" s="47" t="s">
        <v>155</v>
      </c>
      <c r="S37" s="19"/>
      <c r="Y37" s="15"/>
      <c r="AO37" s="31">
        <f t="shared" si="8"/>
        <v>1.0000000000000002</v>
      </c>
      <c r="AP37" s="14">
        <f t="shared" si="9"/>
        <v>0</v>
      </c>
      <c r="AQ37" s="15" t="str">
        <f t="shared" si="10"/>
        <v/>
      </c>
      <c r="AR37" s="16" t="str">
        <f t="shared" si="11"/>
        <v/>
      </c>
      <c r="AS37" s="16" t="str">
        <f t="shared" si="12"/>
        <v/>
      </c>
      <c r="AT37" s="16" t="str">
        <f t="shared" si="13"/>
        <v/>
      </c>
      <c r="AU37" s="17">
        <f>IF(AR37&lt;&gt;"",(($AP37*[1]temp_Reporting_drillholes!$BB$4/31.1034768*[1]temp_Reporting_drillholes!$BB$5)+($AQ37*[1]temp_Reporting_drillholes!$BC$4/31.1034768*[1]temp_Reporting_drillholes!$BC$5)+($AR37*[1]temp_Reporting_drillholes!$BA$4/100*[1]temp_Reporting_drillholes!$BA$5)+($AS37*[1]temp_Reporting_drillholes!$BD$4/100*[1]temp_Reporting_drillholes!$BD$5)+($AT37*[1]temp_Reporting_drillholes!$BE$4/100*[1]temp_Reporting_drillholes!$BE$5))/([1]temp_Reporting_drillholes!$BB$4*[1]temp_Reporting_drillholes!$BB$5/31.1034768),AP37)</f>
        <v>0</v>
      </c>
      <c r="AV37" s="16" t="e">
        <f>IF(AR37&lt;&gt;"",(($AP37*[1]temp_Reporting_drillholes!$BB$4/31.1034768*[1]temp_Reporting_drillholes!$BB$5)+($AQ37*[1]temp_Reporting_drillholes!$BC$4/31.1034768*[1]temp_Reporting_drillholes!$BC$5)+($AR37*[1]temp_Reporting_drillholes!$BA$4/100*[1]temp_Reporting_drillholes!$BA$5)+($AS37*[1]temp_Reporting_drillholes!$BD$4/100*[1]temp_Reporting_drillholes!$BD$5)+($AT37*[1]temp_Reporting_drillholes!$BE$4/100*[1]temp_Reporting_drillholes!$BE$5))/([1]temp_Reporting_drillholes!$BA$4*[1]temp_Reporting_drillholes!$BA$5/100),($AP37*[1]temp_Reporting_drillholes!$BB$4/31.1034768*[1]temp_Reporting_drillholes!$BB$5)/([1]temp_Reporting_drillholes!$BA$4*[1]temp_Reporting_drillholes!$BA$5/100))</f>
        <v>#DIV/0!</v>
      </c>
      <c r="AW37" s="18">
        <f>IF(AR37&lt;&gt;"",($AP37*[1]temp_Reporting_drillholes!$BB$4/31.1034768)+($AQ37*[1]temp_Reporting_drillholes!$BC$4/31.1034768)+($AR37*[1]temp_Reporting_drillholes!$BA$4/100)+($AS37*[1]temp_Reporting_drillholes!$BD$4/100)+($AT37*[1]temp_Reporting_drillholes!$BE$4/100),($AP37*[1]temp_Reporting_drillholes!$BB$4/31.1034768))</f>
        <v>0</v>
      </c>
      <c r="AX37" s="19" t="str">
        <f>IF(AR37&lt;&gt;"",(AR37+($AS37*[1]temp_Reporting_drillholes!$BD$6)+($AT37*[1]temp_Reporting_drillholes!$BE$6)+($AP37*[1]temp_Reporting_drillholes!$BB$6)+($AQ37*[1]temp_Reporting_drillholes!$BC$6)),"")</f>
        <v/>
      </c>
      <c r="AZ37" s="32"/>
      <c r="BA37" s="32"/>
      <c r="BB37" s="32"/>
      <c r="BC37" s="32"/>
      <c r="BD37" s="32"/>
      <c r="BE37" s="32"/>
      <c r="BF37" s="19"/>
      <c r="BG37" s="14"/>
      <c r="BI37" s="33" t="s">
        <v>62</v>
      </c>
      <c r="BJ37" s="34" t="s">
        <v>63</v>
      </c>
    </row>
    <row r="38" spans="1:62" s="20" customFormat="1" ht="12" customHeight="1" x14ac:dyDescent="0.25">
      <c r="A38" s="23" t="s">
        <v>156</v>
      </c>
      <c r="B38" s="46" t="s">
        <v>151</v>
      </c>
      <c r="C38" s="48">
        <v>1.1399999999999999</v>
      </c>
      <c r="D38" s="48">
        <v>1.64</v>
      </c>
      <c r="E38" s="26">
        <f t="shared" si="7"/>
        <v>0.5</v>
      </c>
      <c r="F38" s="20" t="s">
        <v>55</v>
      </c>
      <c r="G38" s="27"/>
      <c r="J38" s="28"/>
      <c r="L38" s="20" t="s">
        <v>56</v>
      </c>
      <c r="M38" s="29" t="s">
        <v>57</v>
      </c>
      <c r="O38" s="27" t="s">
        <v>58</v>
      </c>
      <c r="P38" s="35" t="s">
        <v>157</v>
      </c>
      <c r="Q38" t="s">
        <v>60</v>
      </c>
      <c r="R38" s="47" t="s">
        <v>158</v>
      </c>
      <c r="S38" s="19"/>
      <c r="Y38" s="15"/>
      <c r="AO38" s="31">
        <f t="shared" si="8"/>
        <v>0.5</v>
      </c>
      <c r="AP38" s="14">
        <f t="shared" si="9"/>
        <v>0</v>
      </c>
      <c r="AQ38" s="15" t="str">
        <f t="shared" si="10"/>
        <v/>
      </c>
      <c r="AR38" s="16" t="str">
        <f t="shared" si="11"/>
        <v/>
      </c>
      <c r="AS38" s="16" t="str">
        <f t="shared" si="12"/>
        <v/>
      </c>
      <c r="AT38" s="16" t="str">
        <f t="shared" si="13"/>
        <v/>
      </c>
      <c r="AU38" s="17">
        <f>IF(AR38&lt;&gt;"",(($AP38*[1]temp_Reporting_drillholes!$BB$4/31.1034768*[1]temp_Reporting_drillholes!$BB$5)+($AQ38*[1]temp_Reporting_drillholes!$BC$4/31.1034768*[1]temp_Reporting_drillholes!$BC$5)+($AR38*[1]temp_Reporting_drillholes!$BA$4/100*[1]temp_Reporting_drillholes!$BA$5)+($AS38*[1]temp_Reporting_drillholes!$BD$4/100*[1]temp_Reporting_drillholes!$BD$5)+($AT38*[1]temp_Reporting_drillholes!$BE$4/100*[1]temp_Reporting_drillholes!$BE$5))/([1]temp_Reporting_drillholes!$BB$4*[1]temp_Reporting_drillholes!$BB$5/31.1034768),AP38)</f>
        <v>0</v>
      </c>
      <c r="AV38" s="16" t="e">
        <f>IF(AR38&lt;&gt;"",(($AP38*[1]temp_Reporting_drillholes!$BB$4/31.1034768*[1]temp_Reporting_drillholes!$BB$5)+($AQ38*[1]temp_Reporting_drillholes!$BC$4/31.1034768*[1]temp_Reporting_drillholes!$BC$5)+($AR38*[1]temp_Reporting_drillholes!$BA$4/100*[1]temp_Reporting_drillholes!$BA$5)+($AS38*[1]temp_Reporting_drillholes!$BD$4/100*[1]temp_Reporting_drillholes!$BD$5)+($AT38*[1]temp_Reporting_drillholes!$BE$4/100*[1]temp_Reporting_drillholes!$BE$5))/([1]temp_Reporting_drillholes!$BA$4*[1]temp_Reporting_drillholes!$BA$5/100),($AP38*[1]temp_Reporting_drillholes!$BB$4/31.1034768*[1]temp_Reporting_drillholes!$BB$5)/([1]temp_Reporting_drillholes!$BA$4*[1]temp_Reporting_drillholes!$BA$5/100))</f>
        <v>#DIV/0!</v>
      </c>
      <c r="AW38" s="18">
        <f>IF(AR38&lt;&gt;"",($AP38*[1]temp_Reporting_drillholes!$BB$4/31.1034768)+($AQ38*[1]temp_Reporting_drillholes!$BC$4/31.1034768)+($AR38*[1]temp_Reporting_drillholes!$BA$4/100)+($AS38*[1]temp_Reporting_drillholes!$BD$4/100)+($AT38*[1]temp_Reporting_drillholes!$BE$4/100),($AP38*[1]temp_Reporting_drillholes!$BB$4/31.1034768))</f>
        <v>0</v>
      </c>
      <c r="AX38" s="19" t="str">
        <f>IF(AR38&lt;&gt;"",(AR38+($AS38*[1]temp_Reporting_drillholes!$BD$6)+($AT38*[1]temp_Reporting_drillholes!$BE$6)+($AP38*[1]temp_Reporting_drillholes!$BB$6)+($AQ38*[1]temp_Reporting_drillholes!$BC$6)),"")</f>
        <v/>
      </c>
      <c r="AZ38" s="32"/>
      <c r="BA38" s="32"/>
      <c r="BB38" s="32"/>
      <c r="BC38" s="32"/>
      <c r="BD38" s="32"/>
      <c r="BE38" s="32"/>
      <c r="BF38" s="19"/>
      <c r="BG38" s="14"/>
      <c r="BI38" s="33" t="s">
        <v>62</v>
      </c>
      <c r="BJ38" s="34" t="s">
        <v>63</v>
      </c>
    </row>
    <row r="39" spans="1:62" s="20" customFormat="1" ht="12" customHeight="1" x14ac:dyDescent="0.25">
      <c r="A39" s="23" t="s">
        <v>159</v>
      </c>
      <c r="B39" s="46" t="s">
        <v>151</v>
      </c>
      <c r="C39" s="48">
        <v>1.64</v>
      </c>
      <c r="D39" s="24">
        <v>2.14</v>
      </c>
      <c r="E39" s="26">
        <f t="shared" si="7"/>
        <v>0.50000000000000022</v>
      </c>
      <c r="F39" s="20" t="s">
        <v>55</v>
      </c>
      <c r="G39" s="27"/>
      <c r="J39" s="28"/>
      <c r="L39" s="20" t="s">
        <v>56</v>
      </c>
      <c r="M39" s="29" t="s">
        <v>57</v>
      </c>
      <c r="O39" s="27" t="s">
        <v>58</v>
      </c>
      <c r="P39" s="35" t="s">
        <v>160</v>
      </c>
      <c r="Q39" t="s">
        <v>60</v>
      </c>
      <c r="R39" s="47" t="s">
        <v>161</v>
      </c>
      <c r="S39" s="19"/>
      <c r="Y39" s="15"/>
      <c r="AO39" s="31">
        <f t="shared" si="8"/>
        <v>0.50000000000000022</v>
      </c>
      <c r="AP39" s="14">
        <f t="shared" si="9"/>
        <v>0</v>
      </c>
      <c r="AQ39" s="15" t="str">
        <f t="shared" si="10"/>
        <v/>
      </c>
      <c r="AR39" s="16" t="str">
        <f t="shared" si="11"/>
        <v/>
      </c>
      <c r="AS39" s="16" t="str">
        <f t="shared" si="12"/>
        <v/>
      </c>
      <c r="AT39" s="16" t="str">
        <f t="shared" si="13"/>
        <v/>
      </c>
      <c r="AU39" s="17">
        <f>IF(AR39&lt;&gt;"",(($AP39*[1]temp_Reporting_drillholes!$BB$4/31.1034768*[1]temp_Reporting_drillholes!$BB$5)+($AQ39*[1]temp_Reporting_drillholes!$BC$4/31.1034768*[1]temp_Reporting_drillholes!$BC$5)+($AR39*[1]temp_Reporting_drillholes!$BA$4/100*[1]temp_Reporting_drillholes!$BA$5)+($AS39*[1]temp_Reporting_drillholes!$BD$4/100*[1]temp_Reporting_drillholes!$BD$5)+($AT39*[1]temp_Reporting_drillholes!$BE$4/100*[1]temp_Reporting_drillholes!$BE$5))/([1]temp_Reporting_drillholes!$BB$4*[1]temp_Reporting_drillholes!$BB$5/31.1034768),AP39)</f>
        <v>0</v>
      </c>
      <c r="AV39" s="16" t="e">
        <f>IF(AR39&lt;&gt;"",(($AP39*[1]temp_Reporting_drillholes!$BB$4/31.1034768*[1]temp_Reporting_drillholes!$BB$5)+($AQ39*[1]temp_Reporting_drillholes!$BC$4/31.1034768*[1]temp_Reporting_drillholes!$BC$5)+($AR39*[1]temp_Reporting_drillholes!$BA$4/100*[1]temp_Reporting_drillholes!$BA$5)+($AS39*[1]temp_Reporting_drillholes!$BD$4/100*[1]temp_Reporting_drillholes!$BD$5)+($AT39*[1]temp_Reporting_drillholes!$BE$4/100*[1]temp_Reporting_drillholes!$BE$5))/([1]temp_Reporting_drillholes!$BA$4*[1]temp_Reporting_drillholes!$BA$5/100),($AP39*[1]temp_Reporting_drillholes!$BB$4/31.1034768*[1]temp_Reporting_drillholes!$BB$5)/([1]temp_Reporting_drillholes!$BA$4*[1]temp_Reporting_drillholes!$BA$5/100))</f>
        <v>#DIV/0!</v>
      </c>
      <c r="AW39" s="18">
        <f>IF(AR39&lt;&gt;"",($AP39*[1]temp_Reporting_drillholes!$BB$4/31.1034768)+($AQ39*[1]temp_Reporting_drillholes!$BC$4/31.1034768)+($AR39*[1]temp_Reporting_drillholes!$BA$4/100)+($AS39*[1]temp_Reporting_drillholes!$BD$4/100)+($AT39*[1]temp_Reporting_drillholes!$BE$4/100),($AP39*[1]temp_Reporting_drillholes!$BB$4/31.1034768))</f>
        <v>0</v>
      </c>
      <c r="AX39" s="19" t="str">
        <f>IF(AR39&lt;&gt;"",(AR39+($AS39*[1]temp_Reporting_drillholes!$BD$6)+($AT39*[1]temp_Reporting_drillholes!$BE$6)+($AP39*[1]temp_Reporting_drillholes!$BB$6)+($AQ39*[1]temp_Reporting_drillholes!$BC$6)),"")</f>
        <v/>
      </c>
      <c r="AZ39" s="32"/>
      <c r="BA39" s="32"/>
      <c r="BB39" s="32"/>
      <c r="BC39" s="32"/>
      <c r="BD39" s="32"/>
      <c r="BE39" s="32"/>
      <c r="BF39" s="19"/>
      <c r="BG39" s="14"/>
      <c r="BI39" s="33" t="s">
        <v>62</v>
      </c>
      <c r="BJ39" s="34" t="s">
        <v>63</v>
      </c>
    </row>
    <row r="40" spans="1:62" s="20" customFormat="1" ht="12" customHeight="1" x14ac:dyDescent="0.25">
      <c r="A40" s="23" t="s">
        <v>162</v>
      </c>
      <c r="B40" s="20" t="s">
        <v>163</v>
      </c>
      <c r="C40" s="24">
        <v>0</v>
      </c>
      <c r="D40" s="24">
        <v>1.1499999999999999</v>
      </c>
      <c r="E40" s="26">
        <f t="shared" si="7"/>
        <v>1.1499999999999999</v>
      </c>
      <c r="F40" s="20" t="s">
        <v>55</v>
      </c>
      <c r="G40" s="27"/>
      <c r="J40" s="28"/>
      <c r="L40" s="20" t="s">
        <v>56</v>
      </c>
      <c r="M40" s="29" t="s">
        <v>57</v>
      </c>
      <c r="O40" s="27" t="s">
        <v>58</v>
      </c>
      <c r="P40" s="35" t="s">
        <v>59</v>
      </c>
      <c r="Q40" t="s">
        <v>60</v>
      </c>
      <c r="R40" s="27" t="s">
        <v>164</v>
      </c>
      <c r="S40" s="19"/>
      <c r="Y40" s="15"/>
      <c r="AO40" s="31">
        <f t="shared" si="8"/>
        <v>1.1499999999999999</v>
      </c>
      <c r="AP40" s="14">
        <f t="shared" si="9"/>
        <v>0</v>
      </c>
      <c r="AQ40" s="15" t="str">
        <f t="shared" si="10"/>
        <v/>
      </c>
      <c r="AR40" s="16" t="str">
        <f t="shared" si="11"/>
        <v/>
      </c>
      <c r="AS40" s="16" t="str">
        <f t="shared" si="12"/>
        <v/>
      </c>
      <c r="AT40" s="16" t="str">
        <f t="shared" si="13"/>
        <v/>
      </c>
      <c r="AU40" s="17">
        <f>IF(AR40&lt;&gt;"",(($AP40*[1]temp_Reporting_drillholes!$BB$4/31.1034768*[1]temp_Reporting_drillholes!$BB$5)+($AQ40*[1]temp_Reporting_drillholes!$BC$4/31.1034768*[1]temp_Reporting_drillholes!$BC$5)+($AR40*[1]temp_Reporting_drillholes!$BA$4/100*[1]temp_Reporting_drillholes!$BA$5)+($AS40*[1]temp_Reporting_drillholes!$BD$4/100*[1]temp_Reporting_drillholes!$BD$5)+($AT40*[1]temp_Reporting_drillholes!$BE$4/100*[1]temp_Reporting_drillholes!$BE$5))/([1]temp_Reporting_drillholes!$BB$4*[1]temp_Reporting_drillholes!$BB$5/31.1034768),AP40)</f>
        <v>0</v>
      </c>
      <c r="AV40" s="16" t="e">
        <f>IF(AR40&lt;&gt;"",(($AP40*[1]temp_Reporting_drillholes!$BB$4/31.1034768*[1]temp_Reporting_drillholes!$BB$5)+($AQ40*[1]temp_Reporting_drillholes!$BC$4/31.1034768*[1]temp_Reporting_drillholes!$BC$5)+($AR40*[1]temp_Reporting_drillholes!$BA$4/100*[1]temp_Reporting_drillholes!$BA$5)+($AS40*[1]temp_Reporting_drillholes!$BD$4/100*[1]temp_Reporting_drillholes!$BD$5)+($AT40*[1]temp_Reporting_drillholes!$BE$4/100*[1]temp_Reporting_drillholes!$BE$5))/([1]temp_Reporting_drillholes!$BA$4*[1]temp_Reporting_drillholes!$BA$5/100),($AP40*[1]temp_Reporting_drillholes!$BB$4/31.1034768*[1]temp_Reporting_drillholes!$BB$5)/([1]temp_Reporting_drillholes!$BA$4*[1]temp_Reporting_drillholes!$BA$5/100))</f>
        <v>#DIV/0!</v>
      </c>
      <c r="AW40" s="18">
        <f>IF(AR40&lt;&gt;"",($AP40*[1]temp_Reporting_drillholes!$BB$4/31.1034768)+($AQ40*[1]temp_Reporting_drillholes!$BC$4/31.1034768)+($AR40*[1]temp_Reporting_drillholes!$BA$4/100)+($AS40*[1]temp_Reporting_drillholes!$BD$4/100)+($AT40*[1]temp_Reporting_drillholes!$BE$4/100),($AP40*[1]temp_Reporting_drillholes!$BB$4/31.1034768))</f>
        <v>0</v>
      </c>
      <c r="AX40" s="19" t="str">
        <f>IF(AR40&lt;&gt;"",(AR40+($AS40*[1]temp_Reporting_drillholes!$BD$6)+($AT40*[1]temp_Reporting_drillholes!$BE$6)+($AP40*[1]temp_Reporting_drillholes!$BB$6)+($AQ40*[1]temp_Reporting_drillholes!$BC$6)),"")</f>
        <v/>
      </c>
      <c r="AZ40" s="32"/>
      <c r="BA40" s="32"/>
      <c r="BB40" s="32"/>
      <c r="BC40" s="32"/>
      <c r="BD40" s="32"/>
      <c r="BE40" s="32"/>
      <c r="BF40" s="19"/>
      <c r="BG40" s="14"/>
      <c r="BI40" s="33" t="s">
        <v>62</v>
      </c>
      <c r="BJ40" s="34" t="s">
        <v>63</v>
      </c>
    </row>
    <row r="41" spans="1:62" s="20" customFormat="1" ht="12" customHeight="1" x14ac:dyDescent="0.2">
      <c r="A41" s="37" t="s">
        <v>165</v>
      </c>
      <c r="B41" s="38" t="s">
        <v>163</v>
      </c>
      <c r="C41" s="39">
        <v>1.1499999999999999</v>
      </c>
      <c r="D41" s="39">
        <v>2.1</v>
      </c>
      <c r="E41" s="40">
        <f t="shared" si="7"/>
        <v>0.95000000000000018</v>
      </c>
      <c r="F41" s="38" t="s">
        <v>120</v>
      </c>
      <c r="G41" s="27"/>
      <c r="H41" s="38"/>
      <c r="I41" s="38"/>
      <c r="J41" s="41"/>
      <c r="K41" s="38"/>
      <c r="L41" s="38"/>
      <c r="M41" s="42"/>
      <c r="N41" s="38"/>
      <c r="O41" s="27"/>
      <c r="P41" s="43" t="s">
        <v>121</v>
      </c>
      <c r="Q41" s="27"/>
      <c r="R41" s="37" t="s">
        <v>165</v>
      </c>
      <c r="S41" s="19"/>
      <c r="Y41" s="15"/>
      <c r="AO41" s="31">
        <f t="shared" si="8"/>
        <v>0.95000000000000018</v>
      </c>
      <c r="AP41" s="14">
        <f t="shared" si="9"/>
        <v>0</v>
      </c>
      <c r="AQ41" s="15" t="str">
        <f t="shared" si="10"/>
        <v/>
      </c>
      <c r="AR41" s="16" t="str">
        <f t="shared" si="11"/>
        <v/>
      </c>
      <c r="AS41" s="16" t="str">
        <f t="shared" si="12"/>
        <v/>
      </c>
      <c r="AT41" s="16" t="str">
        <f t="shared" si="13"/>
        <v/>
      </c>
      <c r="AU41" s="17">
        <f>IF(AR41&lt;&gt;"",(($AP41*[1]temp_Reporting_drillholes!$BB$4/31.1034768*[1]temp_Reporting_drillholes!$BB$5)+($AQ41*[1]temp_Reporting_drillholes!$BC$4/31.1034768*[1]temp_Reporting_drillholes!$BC$5)+($AR41*[1]temp_Reporting_drillholes!$BA$4/100*[1]temp_Reporting_drillholes!$BA$5)+($AS41*[1]temp_Reporting_drillholes!$BD$4/100*[1]temp_Reporting_drillholes!$BD$5)+($AT41*[1]temp_Reporting_drillholes!$BE$4/100*[1]temp_Reporting_drillholes!$BE$5))/([1]temp_Reporting_drillholes!$BB$4*[1]temp_Reporting_drillholes!$BB$5/31.1034768),AP41)</f>
        <v>0</v>
      </c>
      <c r="AV41" s="16" t="e">
        <f>IF(AR41&lt;&gt;"",(($AP41*[1]temp_Reporting_drillholes!$BB$4/31.1034768*[1]temp_Reporting_drillholes!$BB$5)+($AQ41*[1]temp_Reporting_drillholes!$BC$4/31.1034768*[1]temp_Reporting_drillholes!$BC$5)+($AR41*[1]temp_Reporting_drillholes!$BA$4/100*[1]temp_Reporting_drillholes!$BA$5)+($AS41*[1]temp_Reporting_drillholes!$BD$4/100*[1]temp_Reporting_drillholes!$BD$5)+($AT41*[1]temp_Reporting_drillholes!$BE$4/100*[1]temp_Reporting_drillholes!$BE$5))/([1]temp_Reporting_drillholes!$BA$4*[1]temp_Reporting_drillholes!$BA$5/100),($AP41*[1]temp_Reporting_drillholes!$BB$4/31.1034768*[1]temp_Reporting_drillholes!$BB$5)/([1]temp_Reporting_drillholes!$BA$4*[1]temp_Reporting_drillholes!$BA$5/100))</f>
        <v>#DIV/0!</v>
      </c>
      <c r="AW41" s="18">
        <f>IF(AR41&lt;&gt;"",($AP41*[1]temp_Reporting_drillholes!$BB$4/31.1034768)+($AQ41*[1]temp_Reporting_drillholes!$BC$4/31.1034768)+($AR41*[1]temp_Reporting_drillholes!$BA$4/100)+($AS41*[1]temp_Reporting_drillholes!$BD$4/100)+($AT41*[1]temp_Reporting_drillholes!$BE$4/100),($AP41*[1]temp_Reporting_drillholes!$BB$4/31.1034768))</f>
        <v>0</v>
      </c>
      <c r="AX41" s="19" t="str">
        <f>IF(AR41&lt;&gt;"",(AR41+($AS41*[1]temp_Reporting_drillholes!$BD$6)+($AT41*[1]temp_Reporting_drillholes!$BE$6)+($AP41*[1]temp_Reporting_drillholes!$BB$6)+($AQ41*[1]temp_Reporting_drillholes!$BC$6)),"")</f>
        <v/>
      </c>
      <c r="AZ41" s="32"/>
      <c r="BA41" s="32"/>
      <c r="BB41" s="32"/>
      <c r="BC41" s="32"/>
      <c r="BD41" s="32"/>
      <c r="BE41" s="32"/>
      <c r="BF41" s="19"/>
      <c r="BG41" s="14"/>
      <c r="BI41" s="44"/>
      <c r="BJ41" s="44"/>
    </row>
    <row r="42" spans="1:62" s="20" customFormat="1" ht="12" customHeight="1" x14ac:dyDescent="0.25">
      <c r="A42" s="23" t="s">
        <v>166</v>
      </c>
      <c r="B42" s="20" t="s">
        <v>167</v>
      </c>
      <c r="C42" s="24">
        <v>0</v>
      </c>
      <c r="D42" s="48">
        <v>1.19</v>
      </c>
      <c r="E42" s="26">
        <f t="shared" si="7"/>
        <v>1.19</v>
      </c>
      <c r="F42" s="20" t="s">
        <v>55</v>
      </c>
      <c r="G42" s="27"/>
      <c r="J42" s="28"/>
      <c r="L42" s="20" t="s">
        <v>56</v>
      </c>
      <c r="M42" s="29" t="s">
        <v>57</v>
      </c>
      <c r="O42" s="27" t="s">
        <v>58</v>
      </c>
      <c r="P42" s="35" t="s">
        <v>59</v>
      </c>
      <c r="Q42" t="s">
        <v>60</v>
      </c>
      <c r="R42" s="27" t="s">
        <v>168</v>
      </c>
      <c r="S42" s="19"/>
      <c r="Y42" s="15"/>
      <c r="AO42" s="31">
        <f t="shared" si="8"/>
        <v>1.19</v>
      </c>
      <c r="AP42" s="14">
        <f t="shared" si="9"/>
        <v>0</v>
      </c>
      <c r="AQ42" s="15" t="str">
        <f t="shared" si="10"/>
        <v/>
      </c>
      <c r="AR42" s="16" t="str">
        <f t="shared" si="11"/>
        <v/>
      </c>
      <c r="AS42" s="16" t="str">
        <f t="shared" si="12"/>
        <v/>
      </c>
      <c r="AT42" s="16" t="str">
        <f t="shared" si="13"/>
        <v/>
      </c>
      <c r="AU42" s="17">
        <f>IF(AR42&lt;&gt;"",(($AP42*[1]temp_Reporting_drillholes!$BB$4/31.1034768*[1]temp_Reporting_drillholes!$BB$5)+($AQ42*[1]temp_Reporting_drillholes!$BC$4/31.1034768*[1]temp_Reporting_drillholes!$BC$5)+($AR42*[1]temp_Reporting_drillholes!$BA$4/100*[1]temp_Reporting_drillholes!$BA$5)+($AS42*[1]temp_Reporting_drillholes!$BD$4/100*[1]temp_Reporting_drillholes!$BD$5)+($AT42*[1]temp_Reporting_drillholes!$BE$4/100*[1]temp_Reporting_drillholes!$BE$5))/([1]temp_Reporting_drillholes!$BB$4*[1]temp_Reporting_drillholes!$BB$5/31.1034768),AP42)</f>
        <v>0</v>
      </c>
      <c r="AV42" s="16" t="e">
        <f>IF(AR42&lt;&gt;"",(($AP42*[1]temp_Reporting_drillholes!$BB$4/31.1034768*[1]temp_Reporting_drillholes!$BB$5)+($AQ42*[1]temp_Reporting_drillholes!$BC$4/31.1034768*[1]temp_Reporting_drillholes!$BC$5)+($AR42*[1]temp_Reporting_drillholes!$BA$4/100*[1]temp_Reporting_drillholes!$BA$5)+($AS42*[1]temp_Reporting_drillholes!$BD$4/100*[1]temp_Reporting_drillholes!$BD$5)+($AT42*[1]temp_Reporting_drillholes!$BE$4/100*[1]temp_Reporting_drillholes!$BE$5))/([1]temp_Reporting_drillholes!$BA$4*[1]temp_Reporting_drillholes!$BA$5/100),($AP42*[1]temp_Reporting_drillholes!$BB$4/31.1034768*[1]temp_Reporting_drillholes!$BB$5)/([1]temp_Reporting_drillholes!$BA$4*[1]temp_Reporting_drillholes!$BA$5/100))</f>
        <v>#DIV/0!</v>
      </c>
      <c r="AW42" s="18">
        <f>IF(AR42&lt;&gt;"",($AP42*[1]temp_Reporting_drillholes!$BB$4/31.1034768)+($AQ42*[1]temp_Reporting_drillholes!$BC$4/31.1034768)+($AR42*[1]temp_Reporting_drillholes!$BA$4/100)+($AS42*[1]temp_Reporting_drillholes!$BD$4/100)+($AT42*[1]temp_Reporting_drillholes!$BE$4/100),($AP42*[1]temp_Reporting_drillholes!$BB$4/31.1034768))</f>
        <v>0</v>
      </c>
      <c r="AX42" s="19" t="str">
        <f>IF(AR42&lt;&gt;"",(AR42+($AS42*[1]temp_Reporting_drillholes!$BD$6)+($AT42*[1]temp_Reporting_drillholes!$BE$6)+($AP42*[1]temp_Reporting_drillholes!$BB$6)+($AQ42*[1]temp_Reporting_drillholes!$BC$6)),"")</f>
        <v/>
      </c>
      <c r="AZ42" s="32"/>
      <c r="BA42" s="32"/>
      <c r="BB42" s="32"/>
      <c r="BC42" s="32"/>
      <c r="BD42" s="32"/>
      <c r="BE42" s="32"/>
      <c r="BF42" s="19"/>
      <c r="BG42" s="14"/>
      <c r="BI42" s="33" t="s">
        <v>62</v>
      </c>
      <c r="BJ42" s="34" t="s">
        <v>63</v>
      </c>
    </row>
    <row r="43" spans="1:62" s="20" customFormat="1" ht="12" customHeight="1" x14ac:dyDescent="0.25">
      <c r="A43" s="23" t="s">
        <v>169</v>
      </c>
      <c r="B43" s="20" t="s">
        <v>167</v>
      </c>
      <c r="C43" s="48">
        <v>1.19</v>
      </c>
      <c r="D43" s="48">
        <v>2.19</v>
      </c>
      <c r="E43" s="26">
        <f t="shared" si="7"/>
        <v>1</v>
      </c>
      <c r="F43" s="20" t="s">
        <v>55</v>
      </c>
      <c r="G43" s="27"/>
      <c r="J43" s="28"/>
      <c r="L43" s="20" t="s">
        <v>56</v>
      </c>
      <c r="M43" s="29" t="s">
        <v>57</v>
      </c>
      <c r="O43" s="27" t="s">
        <v>58</v>
      </c>
      <c r="P43" s="35" t="s">
        <v>59</v>
      </c>
      <c r="Q43" t="s">
        <v>60</v>
      </c>
      <c r="R43" s="27" t="s">
        <v>170</v>
      </c>
      <c r="S43" s="19"/>
      <c r="Y43" s="15"/>
      <c r="AO43" s="31">
        <f t="shared" si="8"/>
        <v>1</v>
      </c>
      <c r="AP43" s="14">
        <f t="shared" si="9"/>
        <v>0</v>
      </c>
      <c r="AQ43" s="15" t="str">
        <f t="shared" si="10"/>
        <v/>
      </c>
      <c r="AR43" s="16" t="str">
        <f t="shared" si="11"/>
        <v/>
      </c>
      <c r="AS43" s="16" t="str">
        <f t="shared" si="12"/>
        <v/>
      </c>
      <c r="AT43" s="16" t="str">
        <f t="shared" si="13"/>
        <v/>
      </c>
      <c r="AU43" s="17">
        <f>IF(AR43&lt;&gt;"",(($AP43*[1]temp_Reporting_drillholes!$BB$4/31.1034768*[1]temp_Reporting_drillholes!$BB$5)+($AQ43*[1]temp_Reporting_drillholes!$BC$4/31.1034768*[1]temp_Reporting_drillholes!$BC$5)+($AR43*[1]temp_Reporting_drillholes!$BA$4/100*[1]temp_Reporting_drillholes!$BA$5)+($AS43*[1]temp_Reporting_drillholes!$BD$4/100*[1]temp_Reporting_drillholes!$BD$5)+($AT43*[1]temp_Reporting_drillholes!$BE$4/100*[1]temp_Reporting_drillholes!$BE$5))/([1]temp_Reporting_drillholes!$BB$4*[1]temp_Reporting_drillholes!$BB$5/31.1034768),AP43)</f>
        <v>0</v>
      </c>
      <c r="AV43" s="16" t="e">
        <f>IF(AR43&lt;&gt;"",(($AP43*[1]temp_Reporting_drillholes!$BB$4/31.1034768*[1]temp_Reporting_drillholes!$BB$5)+($AQ43*[1]temp_Reporting_drillholes!$BC$4/31.1034768*[1]temp_Reporting_drillholes!$BC$5)+($AR43*[1]temp_Reporting_drillholes!$BA$4/100*[1]temp_Reporting_drillholes!$BA$5)+($AS43*[1]temp_Reporting_drillholes!$BD$4/100*[1]temp_Reporting_drillholes!$BD$5)+($AT43*[1]temp_Reporting_drillholes!$BE$4/100*[1]temp_Reporting_drillholes!$BE$5))/([1]temp_Reporting_drillholes!$BA$4*[1]temp_Reporting_drillholes!$BA$5/100),($AP43*[1]temp_Reporting_drillholes!$BB$4/31.1034768*[1]temp_Reporting_drillholes!$BB$5)/([1]temp_Reporting_drillholes!$BA$4*[1]temp_Reporting_drillholes!$BA$5/100))</f>
        <v>#DIV/0!</v>
      </c>
      <c r="AW43" s="18">
        <f>IF(AR43&lt;&gt;"",($AP43*[1]temp_Reporting_drillholes!$BB$4/31.1034768)+($AQ43*[1]temp_Reporting_drillholes!$BC$4/31.1034768)+($AR43*[1]temp_Reporting_drillholes!$BA$4/100)+($AS43*[1]temp_Reporting_drillholes!$BD$4/100)+($AT43*[1]temp_Reporting_drillholes!$BE$4/100),($AP43*[1]temp_Reporting_drillholes!$BB$4/31.1034768))</f>
        <v>0</v>
      </c>
      <c r="AX43" s="19" t="str">
        <f>IF(AR43&lt;&gt;"",(AR43+($AS43*[1]temp_Reporting_drillholes!$BD$6)+($AT43*[1]temp_Reporting_drillholes!$BE$6)+($AP43*[1]temp_Reporting_drillholes!$BB$6)+($AQ43*[1]temp_Reporting_drillholes!$BC$6)),"")</f>
        <v/>
      </c>
      <c r="BF43" s="19"/>
      <c r="BG43" s="14"/>
      <c r="BI43" s="33" t="s">
        <v>62</v>
      </c>
      <c r="BJ43" s="34" t="s">
        <v>63</v>
      </c>
    </row>
    <row r="44" spans="1:62" s="20" customFormat="1" ht="12" customHeight="1" x14ac:dyDescent="0.2">
      <c r="A44" s="37" t="s">
        <v>171</v>
      </c>
      <c r="B44" s="38" t="s">
        <v>167</v>
      </c>
      <c r="C44" s="48">
        <v>2.19</v>
      </c>
      <c r="D44" s="39">
        <v>3</v>
      </c>
      <c r="E44" s="40">
        <f t="shared" si="7"/>
        <v>0.81</v>
      </c>
      <c r="F44" s="38" t="s">
        <v>120</v>
      </c>
      <c r="G44" s="27"/>
      <c r="H44" s="38"/>
      <c r="I44" s="38"/>
      <c r="J44" s="41"/>
      <c r="K44" s="38"/>
      <c r="L44" s="38"/>
      <c r="M44" s="42"/>
      <c r="N44" s="38"/>
      <c r="O44" s="27"/>
      <c r="P44" s="43" t="s">
        <v>121</v>
      </c>
      <c r="Q44" s="27"/>
      <c r="R44" s="37" t="s">
        <v>171</v>
      </c>
      <c r="S44" s="19"/>
      <c r="Y44" s="15"/>
      <c r="AO44" s="31">
        <f t="shared" si="8"/>
        <v>0.81</v>
      </c>
      <c r="AP44" s="14">
        <f t="shared" si="9"/>
        <v>0</v>
      </c>
      <c r="AQ44" s="15" t="str">
        <f t="shared" si="10"/>
        <v/>
      </c>
      <c r="AR44" s="16" t="str">
        <f t="shared" si="11"/>
        <v/>
      </c>
      <c r="AS44" s="16" t="str">
        <f t="shared" si="12"/>
        <v/>
      </c>
      <c r="AT44" s="16" t="str">
        <f t="shared" si="13"/>
        <v/>
      </c>
      <c r="AU44" s="17">
        <f>IF(AR44&lt;&gt;"",(($AP44*[1]temp_Reporting_drillholes!$BB$4/31.1034768*[1]temp_Reporting_drillholes!$BB$5)+($AQ44*[1]temp_Reporting_drillholes!$BC$4/31.1034768*[1]temp_Reporting_drillholes!$BC$5)+($AR44*[1]temp_Reporting_drillholes!$BA$4/100*[1]temp_Reporting_drillholes!$BA$5)+($AS44*[1]temp_Reporting_drillholes!$BD$4/100*[1]temp_Reporting_drillholes!$BD$5)+($AT44*[1]temp_Reporting_drillholes!$BE$4/100*[1]temp_Reporting_drillholes!$BE$5))/([1]temp_Reporting_drillholes!$BB$4*[1]temp_Reporting_drillholes!$BB$5/31.1034768),AP44)</f>
        <v>0</v>
      </c>
      <c r="AV44" s="16" t="e">
        <f>IF(AR44&lt;&gt;"",(($AP44*[1]temp_Reporting_drillholes!$BB$4/31.1034768*[1]temp_Reporting_drillholes!$BB$5)+($AQ44*[1]temp_Reporting_drillholes!$BC$4/31.1034768*[1]temp_Reporting_drillholes!$BC$5)+($AR44*[1]temp_Reporting_drillholes!$BA$4/100*[1]temp_Reporting_drillholes!$BA$5)+($AS44*[1]temp_Reporting_drillholes!$BD$4/100*[1]temp_Reporting_drillholes!$BD$5)+($AT44*[1]temp_Reporting_drillholes!$BE$4/100*[1]temp_Reporting_drillholes!$BE$5))/([1]temp_Reporting_drillholes!$BA$4*[1]temp_Reporting_drillholes!$BA$5/100),($AP44*[1]temp_Reporting_drillholes!$BB$4/31.1034768*[1]temp_Reporting_drillholes!$BB$5)/([1]temp_Reporting_drillholes!$BA$4*[1]temp_Reporting_drillholes!$BA$5/100))</f>
        <v>#DIV/0!</v>
      </c>
      <c r="AW44" s="18">
        <f>IF(AR44&lt;&gt;"",($AP44*[1]temp_Reporting_drillholes!$BB$4/31.1034768)+($AQ44*[1]temp_Reporting_drillholes!$BC$4/31.1034768)+($AR44*[1]temp_Reporting_drillholes!$BA$4/100)+($AS44*[1]temp_Reporting_drillholes!$BD$4/100)+($AT44*[1]temp_Reporting_drillholes!$BE$4/100),($AP44*[1]temp_Reporting_drillholes!$BB$4/31.1034768))</f>
        <v>0</v>
      </c>
      <c r="AX44" s="19" t="str">
        <f>IF(AR44&lt;&gt;"",(AR44+($AS44*[1]temp_Reporting_drillholes!$BD$6)+($AT44*[1]temp_Reporting_drillholes!$BE$6)+($AP44*[1]temp_Reporting_drillholes!$BB$6)+($AQ44*[1]temp_Reporting_drillholes!$BC$6)),"")</f>
        <v/>
      </c>
      <c r="BF44" s="19"/>
      <c r="BG44" s="14"/>
      <c r="BI44" s="44"/>
      <c r="BJ44" s="44"/>
    </row>
    <row r="45" spans="1:62" s="20" customFormat="1" ht="12" customHeight="1" x14ac:dyDescent="0.25">
      <c r="A45" s="23" t="s">
        <v>172</v>
      </c>
      <c r="B45" s="20" t="s">
        <v>173</v>
      </c>
      <c r="C45" s="24">
        <v>0</v>
      </c>
      <c r="D45" s="24">
        <v>1.2</v>
      </c>
      <c r="E45" s="26">
        <f t="shared" si="7"/>
        <v>1.2</v>
      </c>
      <c r="F45" s="20" t="s">
        <v>55</v>
      </c>
      <c r="G45" s="27"/>
      <c r="J45" s="28"/>
      <c r="L45" s="20" t="s">
        <v>56</v>
      </c>
      <c r="M45" s="29" t="s">
        <v>57</v>
      </c>
      <c r="O45" s="27" t="s">
        <v>58</v>
      </c>
      <c r="P45" s="35" t="s">
        <v>59</v>
      </c>
      <c r="Q45" t="s">
        <v>60</v>
      </c>
      <c r="R45" s="27" t="s">
        <v>174</v>
      </c>
      <c r="S45" s="19"/>
      <c r="Y45" s="15"/>
      <c r="AO45" s="31">
        <f t="shared" si="8"/>
        <v>1.2</v>
      </c>
      <c r="AP45" s="14">
        <f t="shared" si="9"/>
        <v>0</v>
      </c>
      <c r="AQ45" s="15" t="str">
        <f t="shared" si="10"/>
        <v/>
      </c>
      <c r="AR45" s="16" t="str">
        <f t="shared" si="11"/>
        <v/>
      </c>
      <c r="AS45" s="16" t="str">
        <f t="shared" si="12"/>
        <v/>
      </c>
      <c r="AT45" s="16" t="str">
        <f t="shared" si="13"/>
        <v/>
      </c>
      <c r="AU45" s="17">
        <f>IF(AR45&lt;&gt;"",(($AP45*[1]temp_Reporting_drillholes!$BB$4/31.1034768*[1]temp_Reporting_drillholes!$BB$5)+($AQ45*[1]temp_Reporting_drillholes!$BC$4/31.1034768*[1]temp_Reporting_drillholes!$BC$5)+($AR45*[1]temp_Reporting_drillholes!$BA$4/100*[1]temp_Reporting_drillholes!$BA$5)+($AS45*[1]temp_Reporting_drillholes!$BD$4/100*[1]temp_Reporting_drillholes!$BD$5)+($AT45*[1]temp_Reporting_drillholes!$BE$4/100*[1]temp_Reporting_drillholes!$BE$5))/([1]temp_Reporting_drillholes!$BB$4*[1]temp_Reporting_drillholes!$BB$5/31.1034768),AP45)</f>
        <v>0</v>
      </c>
      <c r="AV45" s="16" t="e">
        <f>IF(AR45&lt;&gt;"",(($AP45*[1]temp_Reporting_drillholes!$BB$4/31.1034768*[1]temp_Reporting_drillholes!$BB$5)+($AQ45*[1]temp_Reporting_drillholes!$BC$4/31.1034768*[1]temp_Reporting_drillholes!$BC$5)+($AR45*[1]temp_Reporting_drillholes!$BA$4/100*[1]temp_Reporting_drillholes!$BA$5)+($AS45*[1]temp_Reporting_drillholes!$BD$4/100*[1]temp_Reporting_drillholes!$BD$5)+($AT45*[1]temp_Reporting_drillholes!$BE$4/100*[1]temp_Reporting_drillholes!$BE$5))/([1]temp_Reporting_drillholes!$BA$4*[1]temp_Reporting_drillholes!$BA$5/100),($AP45*[1]temp_Reporting_drillholes!$BB$4/31.1034768*[1]temp_Reporting_drillholes!$BB$5)/([1]temp_Reporting_drillholes!$BA$4*[1]temp_Reporting_drillholes!$BA$5/100))</f>
        <v>#DIV/0!</v>
      </c>
      <c r="AW45" s="18">
        <f>IF(AR45&lt;&gt;"",($AP45*[1]temp_Reporting_drillholes!$BB$4/31.1034768)+($AQ45*[1]temp_Reporting_drillholes!$BC$4/31.1034768)+($AR45*[1]temp_Reporting_drillholes!$BA$4/100)+($AS45*[1]temp_Reporting_drillholes!$BD$4/100)+($AT45*[1]temp_Reporting_drillholes!$BE$4/100),($AP45*[1]temp_Reporting_drillholes!$BB$4/31.1034768))</f>
        <v>0</v>
      </c>
      <c r="AX45" s="19" t="str">
        <f>IF(AR45&lt;&gt;"",(AR45+($AS45*[1]temp_Reporting_drillholes!$BD$6)+($AT45*[1]temp_Reporting_drillholes!$BE$6)+($AP45*[1]temp_Reporting_drillholes!$BB$6)+($AQ45*[1]temp_Reporting_drillholes!$BC$6)),"")</f>
        <v/>
      </c>
      <c r="BF45" s="19"/>
      <c r="BG45" s="14"/>
      <c r="BI45" s="33" t="s">
        <v>62</v>
      </c>
      <c r="BJ45" s="34" t="s">
        <v>63</v>
      </c>
    </row>
    <row r="46" spans="1:62" s="20" customFormat="1" ht="12" customHeight="1" x14ac:dyDescent="0.25">
      <c r="A46" s="23" t="s">
        <v>175</v>
      </c>
      <c r="B46" s="20" t="s">
        <v>173</v>
      </c>
      <c r="C46" s="24">
        <v>0</v>
      </c>
      <c r="D46" s="24">
        <v>0.3</v>
      </c>
      <c r="E46" s="26">
        <f t="shared" si="7"/>
        <v>0.3</v>
      </c>
      <c r="F46" s="20" t="s">
        <v>55</v>
      </c>
      <c r="G46" s="27"/>
      <c r="J46" s="28"/>
      <c r="L46" s="20" t="s">
        <v>56</v>
      </c>
      <c r="M46" s="29" t="s">
        <v>57</v>
      </c>
      <c r="O46" s="27" t="s">
        <v>58</v>
      </c>
      <c r="P46" s="35" t="s">
        <v>176</v>
      </c>
      <c r="Q46" t="s">
        <v>60</v>
      </c>
      <c r="R46" s="27" t="s">
        <v>177</v>
      </c>
      <c r="S46" s="19"/>
      <c r="Y46" s="15"/>
      <c r="AO46" s="31">
        <f t="shared" si="8"/>
        <v>0.3</v>
      </c>
      <c r="AP46" s="14">
        <f t="shared" si="9"/>
        <v>0</v>
      </c>
      <c r="AQ46" s="15" t="str">
        <f t="shared" si="10"/>
        <v/>
      </c>
      <c r="AR46" s="16" t="str">
        <f t="shared" si="11"/>
        <v/>
      </c>
      <c r="AS46" s="16" t="str">
        <f t="shared" si="12"/>
        <v/>
      </c>
      <c r="AT46" s="16" t="str">
        <f t="shared" si="13"/>
        <v/>
      </c>
      <c r="AU46" s="17">
        <f>IF(AR46&lt;&gt;"",(($AP46*[1]temp_Reporting_drillholes!$BB$4/31.1034768*[1]temp_Reporting_drillholes!$BB$5)+($AQ46*[1]temp_Reporting_drillholes!$BC$4/31.1034768*[1]temp_Reporting_drillholes!$BC$5)+($AR46*[1]temp_Reporting_drillholes!$BA$4/100*[1]temp_Reporting_drillholes!$BA$5)+($AS46*[1]temp_Reporting_drillholes!$BD$4/100*[1]temp_Reporting_drillholes!$BD$5)+($AT46*[1]temp_Reporting_drillholes!$BE$4/100*[1]temp_Reporting_drillholes!$BE$5))/([1]temp_Reporting_drillholes!$BB$4*[1]temp_Reporting_drillholes!$BB$5/31.1034768),AP46)</f>
        <v>0</v>
      </c>
      <c r="AV46" s="16" t="e">
        <f>IF(AR46&lt;&gt;"",(($AP46*[1]temp_Reporting_drillholes!$BB$4/31.1034768*[1]temp_Reporting_drillholes!$BB$5)+($AQ46*[1]temp_Reporting_drillholes!$BC$4/31.1034768*[1]temp_Reporting_drillholes!$BC$5)+($AR46*[1]temp_Reporting_drillholes!$BA$4/100*[1]temp_Reporting_drillholes!$BA$5)+($AS46*[1]temp_Reporting_drillholes!$BD$4/100*[1]temp_Reporting_drillholes!$BD$5)+($AT46*[1]temp_Reporting_drillholes!$BE$4/100*[1]temp_Reporting_drillholes!$BE$5))/([1]temp_Reporting_drillholes!$BA$4*[1]temp_Reporting_drillholes!$BA$5/100),($AP46*[1]temp_Reporting_drillholes!$BB$4/31.1034768*[1]temp_Reporting_drillholes!$BB$5)/([1]temp_Reporting_drillholes!$BA$4*[1]temp_Reporting_drillholes!$BA$5/100))</f>
        <v>#DIV/0!</v>
      </c>
      <c r="AW46" s="18">
        <f>IF(AR46&lt;&gt;"",($AP46*[1]temp_Reporting_drillholes!$BB$4/31.1034768)+($AQ46*[1]temp_Reporting_drillholes!$BC$4/31.1034768)+($AR46*[1]temp_Reporting_drillholes!$BA$4/100)+($AS46*[1]temp_Reporting_drillholes!$BD$4/100)+($AT46*[1]temp_Reporting_drillholes!$BE$4/100),($AP46*[1]temp_Reporting_drillholes!$BB$4/31.1034768))</f>
        <v>0</v>
      </c>
      <c r="AX46" s="19" t="str">
        <f>IF(AR46&lt;&gt;"",(AR46+($AS46*[1]temp_Reporting_drillholes!$BD$6)+($AT46*[1]temp_Reporting_drillholes!$BE$6)+($AP46*[1]temp_Reporting_drillholes!$BB$6)+($AQ46*[1]temp_Reporting_drillholes!$BC$6)),"")</f>
        <v/>
      </c>
      <c r="BF46" s="19"/>
      <c r="BG46" s="14"/>
      <c r="BI46" s="33" t="s">
        <v>62</v>
      </c>
      <c r="BJ46" s="34" t="s">
        <v>63</v>
      </c>
    </row>
    <row r="47" spans="1:62" s="20" customFormat="1" ht="12" customHeight="1" x14ac:dyDescent="0.25">
      <c r="A47" s="23" t="s">
        <v>178</v>
      </c>
      <c r="B47" s="20" t="s">
        <v>173</v>
      </c>
      <c r="C47" s="24">
        <v>0.3</v>
      </c>
      <c r="D47" s="24">
        <v>0.75</v>
      </c>
      <c r="E47" s="26">
        <f t="shared" si="7"/>
        <v>0.45</v>
      </c>
      <c r="F47" s="20" t="s">
        <v>55</v>
      </c>
      <c r="G47" s="27"/>
      <c r="J47" s="28"/>
      <c r="L47" s="20" t="s">
        <v>56</v>
      </c>
      <c r="M47" s="29" t="s">
        <v>57</v>
      </c>
      <c r="O47" s="27" t="s">
        <v>58</v>
      </c>
      <c r="P47" s="35" t="s">
        <v>179</v>
      </c>
      <c r="Q47" t="s">
        <v>60</v>
      </c>
      <c r="R47" s="27" t="s">
        <v>180</v>
      </c>
      <c r="S47" s="19"/>
      <c r="Y47" s="15"/>
      <c r="AO47" s="31">
        <f t="shared" si="8"/>
        <v>0.45</v>
      </c>
      <c r="AP47" s="14">
        <f t="shared" si="9"/>
        <v>0</v>
      </c>
      <c r="AQ47" s="15" t="str">
        <f t="shared" si="10"/>
        <v/>
      </c>
      <c r="AR47" s="16" t="str">
        <f t="shared" si="11"/>
        <v/>
      </c>
      <c r="AS47" s="16" t="str">
        <f t="shared" si="12"/>
        <v/>
      </c>
      <c r="AT47" s="16" t="str">
        <f t="shared" si="13"/>
        <v/>
      </c>
      <c r="AU47" s="17">
        <f>IF(AR47&lt;&gt;"",(($AP47*[1]temp_Reporting_drillholes!$BB$4/31.1034768*[1]temp_Reporting_drillholes!$BB$5)+($AQ47*[1]temp_Reporting_drillholes!$BC$4/31.1034768*[1]temp_Reporting_drillholes!$BC$5)+($AR47*[1]temp_Reporting_drillholes!$BA$4/100*[1]temp_Reporting_drillholes!$BA$5)+($AS47*[1]temp_Reporting_drillholes!$BD$4/100*[1]temp_Reporting_drillholes!$BD$5)+($AT47*[1]temp_Reporting_drillholes!$BE$4/100*[1]temp_Reporting_drillholes!$BE$5))/([1]temp_Reporting_drillholes!$BB$4*[1]temp_Reporting_drillholes!$BB$5/31.1034768),AP47)</f>
        <v>0</v>
      </c>
      <c r="AV47" s="16" t="e">
        <f>IF(AR47&lt;&gt;"",(($AP47*[1]temp_Reporting_drillholes!$BB$4/31.1034768*[1]temp_Reporting_drillholes!$BB$5)+($AQ47*[1]temp_Reporting_drillholes!$BC$4/31.1034768*[1]temp_Reporting_drillholes!$BC$5)+($AR47*[1]temp_Reporting_drillholes!$BA$4/100*[1]temp_Reporting_drillholes!$BA$5)+($AS47*[1]temp_Reporting_drillholes!$BD$4/100*[1]temp_Reporting_drillholes!$BD$5)+($AT47*[1]temp_Reporting_drillholes!$BE$4/100*[1]temp_Reporting_drillholes!$BE$5))/([1]temp_Reporting_drillholes!$BA$4*[1]temp_Reporting_drillholes!$BA$5/100),($AP47*[1]temp_Reporting_drillholes!$BB$4/31.1034768*[1]temp_Reporting_drillholes!$BB$5)/([1]temp_Reporting_drillholes!$BA$4*[1]temp_Reporting_drillholes!$BA$5/100))</f>
        <v>#DIV/0!</v>
      </c>
      <c r="AW47" s="18">
        <f>IF(AR47&lt;&gt;"",($AP47*[1]temp_Reporting_drillholes!$BB$4/31.1034768)+($AQ47*[1]temp_Reporting_drillholes!$BC$4/31.1034768)+($AR47*[1]temp_Reporting_drillholes!$BA$4/100)+($AS47*[1]temp_Reporting_drillholes!$BD$4/100)+($AT47*[1]temp_Reporting_drillholes!$BE$4/100),($AP47*[1]temp_Reporting_drillholes!$BB$4/31.1034768))</f>
        <v>0</v>
      </c>
      <c r="AX47" s="19" t="str">
        <f>IF(AR47&lt;&gt;"",(AR47+($AS47*[1]temp_Reporting_drillholes!$BD$6)+($AT47*[1]temp_Reporting_drillholes!$BE$6)+($AP47*[1]temp_Reporting_drillholes!$BB$6)+($AQ47*[1]temp_Reporting_drillholes!$BC$6)),"")</f>
        <v/>
      </c>
      <c r="BA47" s="19"/>
      <c r="BB47" s="14"/>
      <c r="BC47" s="15"/>
      <c r="BD47" s="16"/>
      <c r="BE47" s="16"/>
      <c r="BF47" s="19"/>
      <c r="BG47" s="14"/>
      <c r="BI47" s="33" t="s">
        <v>62</v>
      </c>
      <c r="BJ47" s="34" t="s">
        <v>63</v>
      </c>
    </row>
    <row r="48" spans="1:62" s="20" customFormat="1" ht="12" customHeight="1" x14ac:dyDescent="0.25">
      <c r="A48" s="23" t="s">
        <v>181</v>
      </c>
      <c r="B48" s="20" t="s">
        <v>173</v>
      </c>
      <c r="C48" s="24">
        <v>0.75</v>
      </c>
      <c r="D48" s="48">
        <v>1.24</v>
      </c>
      <c r="E48" s="26">
        <f t="shared" si="7"/>
        <v>0.49</v>
      </c>
      <c r="F48" s="20" t="s">
        <v>55</v>
      </c>
      <c r="G48" s="27"/>
      <c r="J48" s="28"/>
      <c r="L48" s="20" t="s">
        <v>56</v>
      </c>
      <c r="M48" s="29" t="s">
        <v>57</v>
      </c>
      <c r="O48" s="27" t="s">
        <v>58</v>
      </c>
      <c r="P48" s="35" t="s">
        <v>182</v>
      </c>
      <c r="Q48" t="s">
        <v>60</v>
      </c>
      <c r="R48" s="27" t="s">
        <v>183</v>
      </c>
      <c r="S48" s="19"/>
      <c r="Y48" s="15"/>
      <c r="AO48" s="31">
        <f t="shared" si="8"/>
        <v>0.49</v>
      </c>
      <c r="AP48" s="14">
        <f t="shared" si="9"/>
        <v>0</v>
      </c>
      <c r="AQ48" s="15" t="str">
        <f t="shared" si="10"/>
        <v/>
      </c>
      <c r="AR48" s="16" t="str">
        <f t="shared" si="11"/>
        <v/>
      </c>
      <c r="AS48" s="16" t="str">
        <f t="shared" si="12"/>
        <v/>
      </c>
      <c r="AT48" s="16" t="str">
        <f t="shared" si="13"/>
        <v/>
      </c>
      <c r="AU48" s="17">
        <f>IF(AR48&lt;&gt;"",(($AP48*[1]temp_Reporting_drillholes!$BB$4/31.1034768*[1]temp_Reporting_drillholes!$BB$5)+($AQ48*[1]temp_Reporting_drillholes!$BC$4/31.1034768*[1]temp_Reporting_drillholes!$BC$5)+($AR48*[1]temp_Reporting_drillholes!$BA$4/100*[1]temp_Reporting_drillholes!$BA$5)+($AS48*[1]temp_Reporting_drillholes!$BD$4/100*[1]temp_Reporting_drillholes!$BD$5)+($AT48*[1]temp_Reporting_drillholes!$BE$4/100*[1]temp_Reporting_drillholes!$BE$5))/([1]temp_Reporting_drillholes!$BB$4*[1]temp_Reporting_drillholes!$BB$5/31.1034768),AP48)</f>
        <v>0</v>
      </c>
      <c r="AV48" s="16" t="e">
        <f>IF(AR48&lt;&gt;"",(($AP48*[1]temp_Reporting_drillholes!$BB$4/31.1034768*[1]temp_Reporting_drillholes!$BB$5)+($AQ48*[1]temp_Reporting_drillholes!$BC$4/31.1034768*[1]temp_Reporting_drillholes!$BC$5)+($AR48*[1]temp_Reporting_drillholes!$BA$4/100*[1]temp_Reporting_drillholes!$BA$5)+($AS48*[1]temp_Reporting_drillholes!$BD$4/100*[1]temp_Reporting_drillholes!$BD$5)+($AT48*[1]temp_Reporting_drillholes!$BE$4/100*[1]temp_Reporting_drillholes!$BE$5))/([1]temp_Reporting_drillholes!$BA$4*[1]temp_Reporting_drillholes!$BA$5/100),($AP48*[1]temp_Reporting_drillholes!$BB$4/31.1034768*[1]temp_Reporting_drillholes!$BB$5)/([1]temp_Reporting_drillholes!$BA$4*[1]temp_Reporting_drillholes!$BA$5/100))</f>
        <v>#DIV/0!</v>
      </c>
      <c r="AW48" s="18">
        <f>IF(AR48&lt;&gt;"",($AP48*[1]temp_Reporting_drillholes!$BB$4/31.1034768)+($AQ48*[1]temp_Reporting_drillholes!$BC$4/31.1034768)+($AR48*[1]temp_Reporting_drillholes!$BA$4/100)+($AS48*[1]temp_Reporting_drillholes!$BD$4/100)+($AT48*[1]temp_Reporting_drillholes!$BE$4/100),($AP48*[1]temp_Reporting_drillholes!$BB$4/31.1034768))</f>
        <v>0</v>
      </c>
      <c r="AX48" s="19" t="str">
        <f>IF(AR48&lt;&gt;"",(AR48+($AS48*[1]temp_Reporting_drillholes!$BD$6)+($AT48*[1]temp_Reporting_drillholes!$BE$6)+($AP48*[1]temp_Reporting_drillholes!$BB$6)+($AQ48*[1]temp_Reporting_drillholes!$BC$6)),"")</f>
        <v/>
      </c>
      <c r="BA48" s="19"/>
      <c r="BB48" s="14"/>
      <c r="BC48" s="15"/>
      <c r="BD48" s="16"/>
      <c r="BE48" s="16"/>
      <c r="BF48" s="19"/>
      <c r="BG48" s="14"/>
      <c r="BI48" s="33" t="s">
        <v>62</v>
      </c>
      <c r="BJ48" s="34" t="s">
        <v>63</v>
      </c>
    </row>
    <row r="49" spans="1:62" s="20" customFormat="1" ht="12" customHeight="1" x14ac:dyDescent="0.25">
      <c r="A49" s="23" t="s">
        <v>184</v>
      </c>
      <c r="B49" s="20" t="s">
        <v>173</v>
      </c>
      <c r="C49" s="48">
        <v>1.24</v>
      </c>
      <c r="D49" s="48">
        <v>2.58</v>
      </c>
      <c r="E49" s="26">
        <f t="shared" si="7"/>
        <v>1.34</v>
      </c>
      <c r="F49" s="20" t="s">
        <v>55</v>
      </c>
      <c r="G49" s="27"/>
      <c r="J49" s="28"/>
      <c r="L49" s="20" t="s">
        <v>56</v>
      </c>
      <c r="M49" s="29" t="s">
        <v>57</v>
      </c>
      <c r="O49" s="27" t="s">
        <v>58</v>
      </c>
      <c r="P49" s="49" t="s">
        <v>59</v>
      </c>
      <c r="Q49" t="s">
        <v>60</v>
      </c>
      <c r="R49" s="27" t="s">
        <v>185</v>
      </c>
      <c r="S49" s="19"/>
      <c r="Y49" s="15"/>
      <c r="AO49" s="31">
        <f t="shared" si="8"/>
        <v>1.34</v>
      </c>
      <c r="AP49" s="14">
        <f t="shared" si="9"/>
        <v>0</v>
      </c>
      <c r="AQ49" s="15" t="str">
        <f t="shared" si="10"/>
        <v/>
      </c>
      <c r="AR49" s="16" t="str">
        <f t="shared" si="11"/>
        <v/>
      </c>
      <c r="AS49" s="16" t="str">
        <f t="shared" si="12"/>
        <v/>
      </c>
      <c r="AT49" s="16" t="str">
        <f t="shared" si="13"/>
        <v/>
      </c>
      <c r="AU49" s="17">
        <f>IF(AR49&lt;&gt;"",(($AP49*[1]temp_Reporting_drillholes!$BB$4/31.1034768*[1]temp_Reporting_drillholes!$BB$5)+($AQ49*[1]temp_Reporting_drillholes!$BC$4/31.1034768*[1]temp_Reporting_drillholes!$BC$5)+($AR49*[1]temp_Reporting_drillholes!$BA$4/100*[1]temp_Reporting_drillholes!$BA$5)+($AS49*[1]temp_Reporting_drillholes!$BD$4/100*[1]temp_Reporting_drillholes!$BD$5)+($AT49*[1]temp_Reporting_drillholes!$BE$4/100*[1]temp_Reporting_drillholes!$BE$5))/([1]temp_Reporting_drillholes!$BB$4*[1]temp_Reporting_drillholes!$BB$5/31.1034768),AP49)</f>
        <v>0</v>
      </c>
      <c r="AV49" s="16" t="e">
        <f>IF(AR49&lt;&gt;"",(($AP49*[1]temp_Reporting_drillholes!$BB$4/31.1034768*[1]temp_Reporting_drillholes!$BB$5)+($AQ49*[1]temp_Reporting_drillholes!$BC$4/31.1034768*[1]temp_Reporting_drillholes!$BC$5)+($AR49*[1]temp_Reporting_drillholes!$BA$4/100*[1]temp_Reporting_drillholes!$BA$5)+($AS49*[1]temp_Reporting_drillholes!$BD$4/100*[1]temp_Reporting_drillholes!$BD$5)+($AT49*[1]temp_Reporting_drillholes!$BE$4/100*[1]temp_Reporting_drillholes!$BE$5))/([1]temp_Reporting_drillholes!$BA$4*[1]temp_Reporting_drillholes!$BA$5/100),($AP49*[1]temp_Reporting_drillholes!$BB$4/31.1034768*[1]temp_Reporting_drillholes!$BB$5)/([1]temp_Reporting_drillholes!$BA$4*[1]temp_Reporting_drillholes!$BA$5/100))</f>
        <v>#DIV/0!</v>
      </c>
      <c r="AW49" s="18">
        <f>IF(AR49&lt;&gt;"",($AP49*[1]temp_Reporting_drillholes!$BB$4/31.1034768)+($AQ49*[1]temp_Reporting_drillholes!$BC$4/31.1034768)+($AR49*[1]temp_Reporting_drillholes!$BA$4/100)+($AS49*[1]temp_Reporting_drillholes!$BD$4/100)+($AT49*[1]temp_Reporting_drillholes!$BE$4/100),($AP49*[1]temp_Reporting_drillholes!$BB$4/31.1034768))</f>
        <v>0</v>
      </c>
      <c r="AX49" s="19" t="str">
        <f>IF(AR49&lt;&gt;"",(AR49+($AS49*[1]temp_Reporting_drillholes!$BD$6)+($AT49*[1]temp_Reporting_drillholes!$BE$6)+($AP49*[1]temp_Reporting_drillholes!$BB$6)+($AQ49*[1]temp_Reporting_drillholes!$BC$6)),"")</f>
        <v/>
      </c>
      <c r="BA49" s="19"/>
      <c r="BB49" s="14"/>
      <c r="BC49" s="15"/>
      <c r="BD49" s="16"/>
      <c r="BE49" s="16"/>
      <c r="BF49" s="19"/>
      <c r="BG49" s="14"/>
      <c r="BI49" s="33" t="s">
        <v>62</v>
      </c>
      <c r="BJ49" s="34" t="s">
        <v>63</v>
      </c>
    </row>
    <row r="50" spans="1:62" s="20" customFormat="1" ht="12" customHeight="1" x14ac:dyDescent="0.2">
      <c r="A50" s="37" t="s">
        <v>186</v>
      </c>
      <c r="B50" s="38" t="s">
        <v>187</v>
      </c>
      <c r="C50" s="39">
        <v>0</v>
      </c>
      <c r="D50" s="48">
        <v>4.3</v>
      </c>
      <c r="E50" s="40">
        <f t="shared" si="7"/>
        <v>4.3</v>
      </c>
      <c r="F50" s="38" t="s">
        <v>120</v>
      </c>
      <c r="G50" s="27"/>
      <c r="H50" s="38"/>
      <c r="I50" s="38"/>
      <c r="J50" s="41"/>
      <c r="K50" s="38"/>
      <c r="L50" s="38"/>
      <c r="M50" s="42"/>
      <c r="N50" s="38"/>
      <c r="O50" s="27"/>
      <c r="P50" s="50" t="s">
        <v>188</v>
      </c>
      <c r="Q50" s="27"/>
      <c r="R50" s="37" t="s">
        <v>186</v>
      </c>
      <c r="S50" s="19"/>
      <c r="Y50" s="15"/>
      <c r="AO50" s="31">
        <f t="shared" si="8"/>
        <v>4.3</v>
      </c>
      <c r="AP50" s="14">
        <f t="shared" si="9"/>
        <v>0</v>
      </c>
      <c r="AQ50" s="15" t="str">
        <f t="shared" si="10"/>
        <v/>
      </c>
      <c r="AR50" s="16" t="str">
        <f t="shared" si="11"/>
        <v/>
      </c>
      <c r="AS50" s="16" t="str">
        <f t="shared" si="12"/>
        <v/>
      </c>
      <c r="AT50" s="16" t="str">
        <f t="shared" si="13"/>
        <v/>
      </c>
      <c r="AU50" s="17">
        <f>IF(AR50&lt;&gt;"",(($AP50*[1]temp_Reporting_drillholes!$BB$4/31.1034768*[1]temp_Reporting_drillholes!$BB$5)+($AQ50*[1]temp_Reporting_drillholes!$BC$4/31.1034768*[1]temp_Reporting_drillholes!$BC$5)+($AR50*[1]temp_Reporting_drillholes!$BA$4/100*[1]temp_Reporting_drillholes!$BA$5)+($AS50*[1]temp_Reporting_drillholes!$BD$4/100*[1]temp_Reporting_drillholes!$BD$5)+($AT50*[1]temp_Reporting_drillholes!$BE$4/100*[1]temp_Reporting_drillholes!$BE$5))/([1]temp_Reporting_drillholes!$BB$4*[1]temp_Reporting_drillholes!$BB$5/31.1034768),AP50)</f>
        <v>0</v>
      </c>
      <c r="AV50" s="16" t="e">
        <f>IF(AR50&lt;&gt;"",(($AP50*[1]temp_Reporting_drillholes!$BB$4/31.1034768*[1]temp_Reporting_drillholes!$BB$5)+($AQ50*[1]temp_Reporting_drillholes!$BC$4/31.1034768*[1]temp_Reporting_drillholes!$BC$5)+($AR50*[1]temp_Reporting_drillholes!$BA$4/100*[1]temp_Reporting_drillholes!$BA$5)+($AS50*[1]temp_Reporting_drillholes!$BD$4/100*[1]temp_Reporting_drillholes!$BD$5)+($AT50*[1]temp_Reporting_drillholes!$BE$4/100*[1]temp_Reporting_drillholes!$BE$5))/([1]temp_Reporting_drillholes!$BA$4*[1]temp_Reporting_drillholes!$BA$5/100),($AP50*[1]temp_Reporting_drillholes!$BB$4/31.1034768*[1]temp_Reporting_drillholes!$BB$5)/([1]temp_Reporting_drillholes!$BA$4*[1]temp_Reporting_drillholes!$BA$5/100))</f>
        <v>#DIV/0!</v>
      </c>
      <c r="AW50" s="18">
        <f>IF(AR50&lt;&gt;"",($AP50*[1]temp_Reporting_drillholes!$BB$4/31.1034768)+($AQ50*[1]temp_Reporting_drillholes!$BC$4/31.1034768)+($AR50*[1]temp_Reporting_drillholes!$BA$4/100)+($AS50*[1]temp_Reporting_drillholes!$BD$4/100)+($AT50*[1]temp_Reporting_drillholes!$BE$4/100),($AP50*[1]temp_Reporting_drillholes!$BB$4/31.1034768))</f>
        <v>0</v>
      </c>
      <c r="AX50" s="19" t="str">
        <f>IF(AR50&lt;&gt;"",(AR50+($AS50*[1]temp_Reporting_drillholes!$BD$6)+($AT50*[1]temp_Reporting_drillholes!$BE$6)+($AP50*[1]temp_Reporting_drillholes!$BB$6)+($AQ50*[1]temp_Reporting_drillholes!$BC$6)),"")</f>
        <v/>
      </c>
      <c r="BA50" s="19"/>
      <c r="BB50" s="14"/>
      <c r="BC50" s="15"/>
      <c r="BD50" s="16"/>
      <c r="BE50" s="16"/>
      <c r="BF50" s="19"/>
      <c r="BG50" s="14"/>
      <c r="BI50" s="44"/>
      <c r="BJ50" s="44"/>
    </row>
    <row r="51" spans="1:62" s="20" customFormat="1" ht="12" customHeight="1" x14ac:dyDescent="0.2">
      <c r="A51" s="37" t="s">
        <v>189</v>
      </c>
      <c r="B51" s="38" t="s">
        <v>190</v>
      </c>
      <c r="C51" s="39">
        <v>0</v>
      </c>
      <c r="D51" s="48">
        <v>1.35</v>
      </c>
      <c r="E51" s="40">
        <f t="shared" si="7"/>
        <v>1.35</v>
      </c>
      <c r="F51" s="38" t="s">
        <v>120</v>
      </c>
      <c r="G51" s="27"/>
      <c r="H51" s="38"/>
      <c r="I51" s="38"/>
      <c r="J51" s="41"/>
      <c r="K51" s="38"/>
      <c r="L51" s="38"/>
      <c r="M51" s="42"/>
      <c r="N51" s="38"/>
      <c r="O51" s="27"/>
      <c r="P51" s="50" t="s">
        <v>188</v>
      </c>
      <c r="Q51" s="27"/>
      <c r="R51" s="37" t="s">
        <v>189</v>
      </c>
      <c r="S51" s="19"/>
      <c r="Y51" s="15"/>
      <c r="AO51" s="31">
        <f t="shared" si="8"/>
        <v>1.35</v>
      </c>
      <c r="AP51" s="14">
        <f t="shared" si="9"/>
        <v>0</v>
      </c>
      <c r="AQ51" s="15" t="str">
        <f t="shared" si="10"/>
        <v/>
      </c>
      <c r="AR51" s="16" t="str">
        <f t="shared" si="11"/>
        <v/>
      </c>
      <c r="AS51" s="16" t="str">
        <f t="shared" si="12"/>
        <v/>
      </c>
      <c r="AT51" s="16" t="str">
        <f t="shared" si="13"/>
        <v/>
      </c>
      <c r="AU51" s="17">
        <f>IF(AR51&lt;&gt;"",(($AP51*[1]temp_Reporting_drillholes!$BB$4/31.1034768*[1]temp_Reporting_drillholes!$BB$5)+($AQ51*[1]temp_Reporting_drillholes!$BC$4/31.1034768*[1]temp_Reporting_drillholes!$BC$5)+($AR51*[1]temp_Reporting_drillholes!$BA$4/100*[1]temp_Reporting_drillholes!$BA$5)+($AS51*[1]temp_Reporting_drillholes!$BD$4/100*[1]temp_Reporting_drillholes!$BD$5)+($AT51*[1]temp_Reporting_drillholes!$BE$4/100*[1]temp_Reporting_drillholes!$BE$5))/([1]temp_Reporting_drillholes!$BB$4*[1]temp_Reporting_drillholes!$BB$5/31.1034768),AP51)</f>
        <v>0</v>
      </c>
      <c r="AV51" s="16" t="e">
        <f>IF(AR51&lt;&gt;"",(($AP51*[1]temp_Reporting_drillholes!$BB$4/31.1034768*[1]temp_Reporting_drillholes!$BB$5)+($AQ51*[1]temp_Reporting_drillholes!$BC$4/31.1034768*[1]temp_Reporting_drillholes!$BC$5)+($AR51*[1]temp_Reporting_drillholes!$BA$4/100*[1]temp_Reporting_drillholes!$BA$5)+($AS51*[1]temp_Reporting_drillholes!$BD$4/100*[1]temp_Reporting_drillholes!$BD$5)+($AT51*[1]temp_Reporting_drillholes!$BE$4/100*[1]temp_Reporting_drillholes!$BE$5))/([1]temp_Reporting_drillholes!$BA$4*[1]temp_Reporting_drillholes!$BA$5/100),($AP51*[1]temp_Reporting_drillholes!$BB$4/31.1034768*[1]temp_Reporting_drillholes!$BB$5)/([1]temp_Reporting_drillholes!$BA$4*[1]temp_Reporting_drillholes!$BA$5/100))</f>
        <v>#DIV/0!</v>
      </c>
      <c r="AW51" s="18">
        <f>IF(AR51&lt;&gt;"",($AP51*[1]temp_Reporting_drillholes!$BB$4/31.1034768)+($AQ51*[1]temp_Reporting_drillholes!$BC$4/31.1034768)+($AR51*[1]temp_Reporting_drillholes!$BA$4/100)+($AS51*[1]temp_Reporting_drillholes!$BD$4/100)+($AT51*[1]temp_Reporting_drillholes!$BE$4/100),($AP51*[1]temp_Reporting_drillholes!$BB$4/31.1034768))</f>
        <v>0</v>
      </c>
      <c r="AX51" s="19" t="str">
        <f>IF(AR51&lt;&gt;"",(AR51+($AS51*[1]temp_Reporting_drillholes!$BD$6)+($AT51*[1]temp_Reporting_drillholes!$BE$6)+($AP51*[1]temp_Reporting_drillholes!$BB$6)+($AQ51*[1]temp_Reporting_drillholes!$BC$6)),"")</f>
        <v/>
      </c>
      <c r="BA51" s="19"/>
      <c r="BB51" s="14"/>
      <c r="BC51" s="15"/>
      <c r="BD51" s="16"/>
      <c r="BE51" s="16"/>
      <c r="BF51" s="19"/>
      <c r="BG51" s="14"/>
      <c r="BI51" s="44"/>
      <c r="BJ51" s="44"/>
    </row>
    <row r="52" spans="1:62" s="20" customFormat="1" ht="12" customHeight="1" x14ac:dyDescent="0.25">
      <c r="A52" s="23" t="s">
        <v>191</v>
      </c>
      <c r="B52" s="20" t="s">
        <v>190</v>
      </c>
      <c r="C52" s="24">
        <v>1.35</v>
      </c>
      <c r="D52" s="24">
        <v>1.7</v>
      </c>
      <c r="E52" s="26">
        <f t="shared" si="7"/>
        <v>0.34999999999999987</v>
      </c>
      <c r="F52" s="20" t="s">
        <v>55</v>
      </c>
      <c r="G52" s="27"/>
      <c r="J52" s="28"/>
      <c r="L52" s="20" t="s">
        <v>56</v>
      </c>
      <c r="M52" s="29" t="s">
        <v>57</v>
      </c>
      <c r="O52" s="27" t="s">
        <v>58</v>
      </c>
      <c r="P52" s="35" t="s">
        <v>59</v>
      </c>
      <c r="Q52" t="s">
        <v>60</v>
      </c>
      <c r="R52" s="27" t="s">
        <v>192</v>
      </c>
      <c r="S52" s="19"/>
      <c r="Y52" s="15"/>
      <c r="AO52" s="31">
        <f t="shared" si="8"/>
        <v>0.34999999999999987</v>
      </c>
      <c r="AP52" s="14">
        <f t="shared" si="9"/>
        <v>0</v>
      </c>
      <c r="AQ52" s="15" t="str">
        <f t="shared" si="10"/>
        <v/>
      </c>
      <c r="AR52" s="16" t="str">
        <f t="shared" si="11"/>
        <v/>
      </c>
      <c r="AS52" s="16" t="str">
        <f t="shared" si="12"/>
        <v/>
      </c>
      <c r="AT52" s="16" t="str">
        <f t="shared" si="13"/>
        <v/>
      </c>
      <c r="AU52" s="17">
        <f>IF(AR52&lt;&gt;"",(($AP52*[1]temp_Reporting_drillholes!$BB$4/31.1034768*[1]temp_Reporting_drillholes!$BB$5)+($AQ52*[1]temp_Reporting_drillholes!$BC$4/31.1034768*[1]temp_Reporting_drillholes!$BC$5)+($AR52*[1]temp_Reporting_drillholes!$BA$4/100*[1]temp_Reporting_drillholes!$BA$5)+($AS52*[1]temp_Reporting_drillholes!$BD$4/100*[1]temp_Reporting_drillholes!$BD$5)+($AT52*[1]temp_Reporting_drillholes!$BE$4/100*[1]temp_Reporting_drillholes!$BE$5))/([1]temp_Reporting_drillholes!$BB$4*[1]temp_Reporting_drillholes!$BB$5/31.1034768),AP52)</f>
        <v>0</v>
      </c>
      <c r="AV52" s="16" t="e">
        <f>IF(AR52&lt;&gt;"",(($AP52*[1]temp_Reporting_drillholes!$BB$4/31.1034768*[1]temp_Reporting_drillholes!$BB$5)+($AQ52*[1]temp_Reporting_drillholes!$BC$4/31.1034768*[1]temp_Reporting_drillholes!$BC$5)+($AR52*[1]temp_Reporting_drillholes!$BA$4/100*[1]temp_Reporting_drillholes!$BA$5)+($AS52*[1]temp_Reporting_drillholes!$BD$4/100*[1]temp_Reporting_drillholes!$BD$5)+($AT52*[1]temp_Reporting_drillholes!$BE$4/100*[1]temp_Reporting_drillholes!$BE$5))/([1]temp_Reporting_drillholes!$BA$4*[1]temp_Reporting_drillholes!$BA$5/100),($AP52*[1]temp_Reporting_drillholes!$BB$4/31.1034768*[1]temp_Reporting_drillholes!$BB$5)/([1]temp_Reporting_drillholes!$BA$4*[1]temp_Reporting_drillholes!$BA$5/100))</f>
        <v>#DIV/0!</v>
      </c>
      <c r="AW52" s="18">
        <f>IF(AR52&lt;&gt;"",($AP52*[1]temp_Reporting_drillholes!$BB$4/31.1034768)+($AQ52*[1]temp_Reporting_drillholes!$BC$4/31.1034768)+($AR52*[1]temp_Reporting_drillholes!$BA$4/100)+($AS52*[1]temp_Reporting_drillholes!$BD$4/100)+($AT52*[1]temp_Reporting_drillholes!$BE$4/100),($AP52*[1]temp_Reporting_drillholes!$BB$4/31.1034768))</f>
        <v>0</v>
      </c>
      <c r="AX52" s="19" t="str">
        <f>IF(AR52&lt;&gt;"",(AR52+($AS52*[1]temp_Reporting_drillholes!$BD$6)+($AT52*[1]temp_Reporting_drillholes!$BE$6)+($AP52*[1]temp_Reporting_drillholes!$BB$6)+($AQ52*[1]temp_Reporting_drillholes!$BC$6)),"")</f>
        <v/>
      </c>
      <c r="BA52" s="19"/>
      <c r="BB52" s="14"/>
      <c r="BC52" s="15"/>
      <c r="BD52" s="16"/>
      <c r="BE52" s="16"/>
      <c r="BF52" s="19"/>
      <c r="BG52" s="14"/>
      <c r="BI52" s="33" t="s">
        <v>62</v>
      </c>
      <c r="BJ52" s="34" t="s">
        <v>63</v>
      </c>
    </row>
    <row r="53" spans="1:62" s="20" customFormat="1" ht="12" customHeight="1" x14ac:dyDescent="0.25">
      <c r="A53" s="23" t="s">
        <v>193</v>
      </c>
      <c r="B53" s="20" t="s">
        <v>190</v>
      </c>
      <c r="C53" s="24">
        <v>1.7</v>
      </c>
      <c r="D53" s="24">
        <v>2.2000000000000002</v>
      </c>
      <c r="E53" s="26">
        <f t="shared" si="7"/>
        <v>0.50000000000000022</v>
      </c>
      <c r="F53" s="20" t="s">
        <v>55</v>
      </c>
      <c r="G53" s="27"/>
      <c r="J53" s="28"/>
      <c r="L53" s="20" t="s">
        <v>56</v>
      </c>
      <c r="M53" s="29" t="s">
        <v>57</v>
      </c>
      <c r="O53" s="27" t="s">
        <v>58</v>
      </c>
      <c r="P53" s="35" t="s">
        <v>59</v>
      </c>
      <c r="Q53" t="s">
        <v>60</v>
      </c>
      <c r="R53" s="27" t="s">
        <v>194</v>
      </c>
      <c r="S53" s="19"/>
      <c r="Y53" s="15"/>
      <c r="AO53" s="31">
        <f t="shared" si="8"/>
        <v>0.50000000000000022</v>
      </c>
      <c r="AP53" s="14">
        <f t="shared" si="9"/>
        <v>0</v>
      </c>
      <c r="AQ53" s="15" t="str">
        <f t="shared" si="10"/>
        <v/>
      </c>
      <c r="AR53" s="16" t="str">
        <f t="shared" si="11"/>
        <v/>
      </c>
      <c r="AS53" s="16" t="str">
        <f t="shared" si="12"/>
        <v/>
      </c>
      <c r="AT53" s="16" t="str">
        <f t="shared" si="13"/>
        <v/>
      </c>
      <c r="AU53" s="17">
        <f>IF(AR53&lt;&gt;"",(($AP53*[1]temp_Reporting_drillholes!$BB$4/31.1034768*[1]temp_Reporting_drillholes!$BB$5)+($AQ53*[1]temp_Reporting_drillholes!$BC$4/31.1034768*[1]temp_Reporting_drillholes!$BC$5)+($AR53*[1]temp_Reporting_drillholes!$BA$4/100*[1]temp_Reporting_drillholes!$BA$5)+($AS53*[1]temp_Reporting_drillholes!$BD$4/100*[1]temp_Reporting_drillholes!$BD$5)+($AT53*[1]temp_Reporting_drillholes!$BE$4/100*[1]temp_Reporting_drillholes!$BE$5))/([1]temp_Reporting_drillholes!$BB$4*[1]temp_Reporting_drillholes!$BB$5/31.1034768),AP53)</f>
        <v>0</v>
      </c>
      <c r="AV53" s="16" t="e">
        <f>IF(AR53&lt;&gt;"",(($AP53*[1]temp_Reporting_drillholes!$BB$4/31.1034768*[1]temp_Reporting_drillholes!$BB$5)+($AQ53*[1]temp_Reporting_drillholes!$BC$4/31.1034768*[1]temp_Reporting_drillholes!$BC$5)+($AR53*[1]temp_Reporting_drillholes!$BA$4/100*[1]temp_Reporting_drillholes!$BA$5)+($AS53*[1]temp_Reporting_drillholes!$BD$4/100*[1]temp_Reporting_drillholes!$BD$5)+($AT53*[1]temp_Reporting_drillholes!$BE$4/100*[1]temp_Reporting_drillholes!$BE$5))/([1]temp_Reporting_drillholes!$BA$4*[1]temp_Reporting_drillholes!$BA$5/100),($AP53*[1]temp_Reporting_drillholes!$BB$4/31.1034768*[1]temp_Reporting_drillholes!$BB$5)/([1]temp_Reporting_drillholes!$BA$4*[1]temp_Reporting_drillholes!$BA$5/100))</f>
        <v>#DIV/0!</v>
      </c>
      <c r="AW53" s="18">
        <f>IF(AR53&lt;&gt;"",($AP53*[1]temp_Reporting_drillholes!$BB$4/31.1034768)+($AQ53*[1]temp_Reporting_drillholes!$BC$4/31.1034768)+($AR53*[1]temp_Reporting_drillholes!$BA$4/100)+($AS53*[1]temp_Reporting_drillholes!$BD$4/100)+($AT53*[1]temp_Reporting_drillholes!$BE$4/100),($AP53*[1]temp_Reporting_drillholes!$BB$4/31.1034768))</f>
        <v>0</v>
      </c>
      <c r="AX53" s="19" t="str">
        <f>IF(AR53&lt;&gt;"",(AR53+($AS53*[1]temp_Reporting_drillholes!$BD$6)+($AT53*[1]temp_Reporting_drillholes!$BE$6)+($AP53*[1]temp_Reporting_drillholes!$BB$6)+($AQ53*[1]temp_Reporting_drillholes!$BC$6)),"")</f>
        <v/>
      </c>
      <c r="BA53" s="19"/>
      <c r="BB53" s="14"/>
      <c r="BC53" s="15"/>
      <c r="BD53" s="16"/>
      <c r="BE53" s="16"/>
      <c r="BF53" s="19"/>
      <c r="BG53" s="14"/>
      <c r="BI53" s="33" t="s">
        <v>62</v>
      </c>
      <c r="BJ53" s="34" t="s">
        <v>63</v>
      </c>
    </row>
    <row r="54" spans="1:62" s="20" customFormat="1" ht="12" customHeight="1" x14ac:dyDescent="0.25">
      <c r="A54" s="23" t="s">
        <v>195</v>
      </c>
      <c r="B54" s="20" t="s">
        <v>190</v>
      </c>
      <c r="C54" s="24">
        <v>2.2000000000000002</v>
      </c>
      <c r="D54" s="24">
        <v>2.9</v>
      </c>
      <c r="E54" s="26">
        <f t="shared" si="7"/>
        <v>0.69999999999999973</v>
      </c>
      <c r="F54" s="20" t="s">
        <v>55</v>
      </c>
      <c r="G54" s="27"/>
      <c r="J54" s="28"/>
      <c r="L54" s="20" t="s">
        <v>56</v>
      </c>
      <c r="M54" s="29" t="s">
        <v>57</v>
      </c>
      <c r="O54" s="27" t="s">
        <v>58</v>
      </c>
      <c r="P54" s="35" t="s">
        <v>59</v>
      </c>
      <c r="Q54" t="s">
        <v>60</v>
      </c>
      <c r="R54" s="27" t="s">
        <v>196</v>
      </c>
      <c r="S54" s="19"/>
      <c r="Y54" s="15"/>
      <c r="AO54" s="31">
        <f t="shared" si="8"/>
        <v>0.69999999999999973</v>
      </c>
      <c r="AP54" s="14">
        <f t="shared" si="9"/>
        <v>0</v>
      </c>
      <c r="AQ54" s="15" t="str">
        <f t="shared" si="10"/>
        <v/>
      </c>
      <c r="AR54" s="16" t="str">
        <f t="shared" si="11"/>
        <v/>
      </c>
      <c r="AS54" s="16" t="str">
        <f t="shared" si="12"/>
        <v/>
      </c>
      <c r="AT54" s="16" t="str">
        <f t="shared" si="13"/>
        <v/>
      </c>
      <c r="AU54" s="17">
        <f>IF(AR54&lt;&gt;"",(($AP54*[1]temp_Reporting_drillholes!$BB$4/31.1034768*[1]temp_Reporting_drillholes!$BB$5)+($AQ54*[1]temp_Reporting_drillholes!$BC$4/31.1034768*[1]temp_Reporting_drillholes!$BC$5)+($AR54*[1]temp_Reporting_drillholes!$BA$4/100*[1]temp_Reporting_drillholes!$BA$5)+($AS54*[1]temp_Reporting_drillholes!$BD$4/100*[1]temp_Reporting_drillholes!$BD$5)+($AT54*[1]temp_Reporting_drillholes!$BE$4/100*[1]temp_Reporting_drillholes!$BE$5))/([1]temp_Reporting_drillholes!$BB$4*[1]temp_Reporting_drillholes!$BB$5/31.1034768),AP54)</f>
        <v>0</v>
      </c>
      <c r="AV54" s="16" t="e">
        <f>IF(AR54&lt;&gt;"",(($AP54*[1]temp_Reporting_drillholes!$BB$4/31.1034768*[1]temp_Reporting_drillholes!$BB$5)+($AQ54*[1]temp_Reporting_drillholes!$BC$4/31.1034768*[1]temp_Reporting_drillholes!$BC$5)+($AR54*[1]temp_Reporting_drillholes!$BA$4/100*[1]temp_Reporting_drillholes!$BA$5)+($AS54*[1]temp_Reporting_drillholes!$BD$4/100*[1]temp_Reporting_drillholes!$BD$5)+($AT54*[1]temp_Reporting_drillholes!$BE$4/100*[1]temp_Reporting_drillholes!$BE$5))/([1]temp_Reporting_drillholes!$BA$4*[1]temp_Reporting_drillholes!$BA$5/100),($AP54*[1]temp_Reporting_drillholes!$BB$4/31.1034768*[1]temp_Reporting_drillholes!$BB$5)/([1]temp_Reporting_drillholes!$BA$4*[1]temp_Reporting_drillholes!$BA$5/100))</f>
        <v>#DIV/0!</v>
      </c>
      <c r="AW54" s="18">
        <f>IF(AR54&lt;&gt;"",($AP54*[1]temp_Reporting_drillholes!$BB$4/31.1034768)+($AQ54*[1]temp_Reporting_drillholes!$BC$4/31.1034768)+($AR54*[1]temp_Reporting_drillholes!$BA$4/100)+($AS54*[1]temp_Reporting_drillholes!$BD$4/100)+($AT54*[1]temp_Reporting_drillholes!$BE$4/100),($AP54*[1]temp_Reporting_drillholes!$BB$4/31.1034768))</f>
        <v>0</v>
      </c>
      <c r="AX54" s="19" t="str">
        <f>IF(AR54&lt;&gt;"",(AR54+($AS54*[1]temp_Reporting_drillholes!$BD$6)+($AT54*[1]temp_Reporting_drillholes!$BE$6)+($AP54*[1]temp_Reporting_drillholes!$BB$6)+($AQ54*[1]temp_Reporting_drillholes!$BC$6)),"")</f>
        <v/>
      </c>
      <c r="BA54" s="19"/>
      <c r="BB54" s="14"/>
      <c r="BC54" s="15"/>
      <c r="BD54" s="16"/>
      <c r="BE54" s="16"/>
      <c r="BF54" s="19"/>
      <c r="BG54" s="14"/>
      <c r="BI54" s="33" t="s">
        <v>62</v>
      </c>
      <c r="BJ54" s="34" t="s">
        <v>63</v>
      </c>
    </row>
    <row r="55" spans="1:62" s="20" customFormat="1" ht="12" customHeight="1" x14ac:dyDescent="0.25">
      <c r="A55" s="23" t="s">
        <v>197</v>
      </c>
      <c r="B55" s="20" t="s">
        <v>190</v>
      </c>
      <c r="C55" s="24">
        <v>2.9</v>
      </c>
      <c r="D55" s="24">
        <v>3.5</v>
      </c>
      <c r="E55" s="26">
        <f t="shared" si="7"/>
        <v>0.60000000000000009</v>
      </c>
      <c r="F55" s="20" t="s">
        <v>55</v>
      </c>
      <c r="G55" s="27"/>
      <c r="J55" s="28"/>
      <c r="L55" s="20" t="s">
        <v>56</v>
      </c>
      <c r="M55" s="29" t="s">
        <v>57</v>
      </c>
      <c r="O55" s="27" t="s">
        <v>58</v>
      </c>
      <c r="P55" s="49" t="s">
        <v>59</v>
      </c>
      <c r="Q55" t="s">
        <v>60</v>
      </c>
      <c r="R55" s="27" t="s">
        <v>198</v>
      </c>
      <c r="S55" s="19"/>
      <c r="Y55" s="15"/>
      <c r="AO55" s="31">
        <f t="shared" si="8"/>
        <v>0.60000000000000009</v>
      </c>
      <c r="AP55" s="14">
        <f t="shared" si="9"/>
        <v>0</v>
      </c>
      <c r="AQ55" s="15" t="str">
        <f t="shared" si="10"/>
        <v/>
      </c>
      <c r="AR55" s="16" t="str">
        <f t="shared" si="11"/>
        <v/>
      </c>
      <c r="AS55" s="16" t="str">
        <f t="shared" si="12"/>
        <v/>
      </c>
      <c r="AT55" s="16" t="str">
        <f t="shared" si="13"/>
        <v/>
      </c>
      <c r="AU55" s="17">
        <f>IF(AR55&lt;&gt;"",(($AP55*[1]temp_Reporting_drillholes!$BB$4/31.1034768*[1]temp_Reporting_drillholes!$BB$5)+($AQ55*[1]temp_Reporting_drillholes!$BC$4/31.1034768*[1]temp_Reporting_drillholes!$BC$5)+($AR55*[1]temp_Reporting_drillholes!$BA$4/100*[1]temp_Reporting_drillholes!$BA$5)+($AS55*[1]temp_Reporting_drillholes!$BD$4/100*[1]temp_Reporting_drillholes!$BD$5)+($AT55*[1]temp_Reporting_drillholes!$BE$4/100*[1]temp_Reporting_drillholes!$BE$5))/([1]temp_Reporting_drillholes!$BB$4*[1]temp_Reporting_drillholes!$BB$5/31.1034768),AP55)</f>
        <v>0</v>
      </c>
      <c r="AV55" s="16" t="e">
        <f>IF(AR55&lt;&gt;"",(($AP55*[1]temp_Reporting_drillholes!$BB$4/31.1034768*[1]temp_Reporting_drillholes!$BB$5)+($AQ55*[1]temp_Reporting_drillholes!$BC$4/31.1034768*[1]temp_Reporting_drillholes!$BC$5)+($AR55*[1]temp_Reporting_drillholes!$BA$4/100*[1]temp_Reporting_drillholes!$BA$5)+($AS55*[1]temp_Reporting_drillholes!$BD$4/100*[1]temp_Reporting_drillholes!$BD$5)+($AT55*[1]temp_Reporting_drillholes!$BE$4/100*[1]temp_Reporting_drillholes!$BE$5))/([1]temp_Reporting_drillholes!$BA$4*[1]temp_Reporting_drillholes!$BA$5/100),($AP55*[1]temp_Reporting_drillholes!$BB$4/31.1034768*[1]temp_Reporting_drillholes!$BB$5)/([1]temp_Reporting_drillholes!$BA$4*[1]temp_Reporting_drillholes!$BA$5/100))</f>
        <v>#DIV/0!</v>
      </c>
      <c r="AW55" s="18">
        <f>IF(AR55&lt;&gt;"",($AP55*[1]temp_Reporting_drillholes!$BB$4/31.1034768)+($AQ55*[1]temp_Reporting_drillholes!$BC$4/31.1034768)+($AR55*[1]temp_Reporting_drillholes!$BA$4/100)+($AS55*[1]temp_Reporting_drillholes!$BD$4/100)+($AT55*[1]temp_Reporting_drillholes!$BE$4/100),($AP55*[1]temp_Reporting_drillholes!$BB$4/31.1034768))</f>
        <v>0</v>
      </c>
      <c r="AX55" s="19" t="str">
        <f>IF(AR55&lt;&gt;"",(AR55+($AS55*[1]temp_Reporting_drillholes!$BD$6)+($AT55*[1]temp_Reporting_drillholes!$BE$6)+($AP55*[1]temp_Reporting_drillholes!$BB$6)+($AQ55*[1]temp_Reporting_drillholes!$BC$6)),"")</f>
        <v/>
      </c>
      <c r="BA55" s="19"/>
      <c r="BB55" s="14"/>
      <c r="BC55" s="15"/>
      <c r="BD55" s="16"/>
      <c r="BE55" s="16"/>
      <c r="BF55" s="19"/>
      <c r="BG55" s="14"/>
      <c r="BI55" s="33" t="s">
        <v>62</v>
      </c>
      <c r="BJ55" s="34" t="s">
        <v>63</v>
      </c>
    </row>
    <row r="56" spans="1:62" s="20" customFormat="1" ht="12" customHeight="1" x14ac:dyDescent="0.2">
      <c r="A56" s="37" t="s">
        <v>199</v>
      </c>
      <c r="B56" s="38" t="s">
        <v>200</v>
      </c>
      <c r="C56" s="39">
        <v>0</v>
      </c>
      <c r="D56" s="39">
        <v>1.1000000000000001</v>
      </c>
      <c r="E56" s="40">
        <f t="shared" si="7"/>
        <v>1.1000000000000001</v>
      </c>
      <c r="F56" s="38" t="s">
        <v>120</v>
      </c>
      <c r="G56" s="27"/>
      <c r="H56" s="38"/>
      <c r="I56" s="38"/>
      <c r="J56" s="41"/>
      <c r="K56" s="38"/>
      <c r="L56" s="38"/>
      <c r="M56" s="42"/>
      <c r="N56" s="38"/>
      <c r="O56" s="27"/>
      <c r="P56" s="51" t="s">
        <v>188</v>
      </c>
      <c r="Q56" s="27"/>
      <c r="R56" s="37" t="s">
        <v>199</v>
      </c>
      <c r="S56" s="19"/>
      <c r="Y56" s="15"/>
      <c r="AO56" s="31">
        <f t="shared" si="8"/>
        <v>1.1000000000000001</v>
      </c>
      <c r="AP56" s="14">
        <f t="shared" si="9"/>
        <v>0</v>
      </c>
      <c r="AQ56" s="15" t="str">
        <f t="shared" si="10"/>
        <v/>
      </c>
      <c r="AR56" s="16" t="str">
        <f t="shared" si="11"/>
        <v/>
      </c>
      <c r="AS56" s="16" t="str">
        <f t="shared" si="12"/>
        <v/>
      </c>
      <c r="AT56" s="16" t="str">
        <f t="shared" si="13"/>
        <v/>
      </c>
      <c r="AU56" s="17">
        <f>IF(AR56&lt;&gt;"",(($AP56*[1]temp_Reporting_drillholes!$BB$4/31.1034768*[1]temp_Reporting_drillholes!$BB$5)+($AQ56*[1]temp_Reporting_drillholes!$BC$4/31.1034768*[1]temp_Reporting_drillholes!$BC$5)+($AR56*[1]temp_Reporting_drillholes!$BA$4/100*[1]temp_Reporting_drillholes!$BA$5)+($AS56*[1]temp_Reporting_drillholes!$BD$4/100*[1]temp_Reporting_drillholes!$BD$5)+($AT56*[1]temp_Reporting_drillholes!$BE$4/100*[1]temp_Reporting_drillholes!$BE$5))/([1]temp_Reporting_drillholes!$BB$4*[1]temp_Reporting_drillholes!$BB$5/31.1034768),AP56)</f>
        <v>0</v>
      </c>
      <c r="AV56" s="16" t="e">
        <f>IF(AR56&lt;&gt;"",(($AP56*[1]temp_Reporting_drillholes!$BB$4/31.1034768*[1]temp_Reporting_drillholes!$BB$5)+($AQ56*[1]temp_Reporting_drillholes!$BC$4/31.1034768*[1]temp_Reporting_drillholes!$BC$5)+($AR56*[1]temp_Reporting_drillholes!$BA$4/100*[1]temp_Reporting_drillholes!$BA$5)+($AS56*[1]temp_Reporting_drillholes!$BD$4/100*[1]temp_Reporting_drillholes!$BD$5)+($AT56*[1]temp_Reporting_drillholes!$BE$4/100*[1]temp_Reporting_drillholes!$BE$5))/([1]temp_Reporting_drillholes!$BA$4*[1]temp_Reporting_drillholes!$BA$5/100),($AP56*[1]temp_Reporting_drillholes!$BB$4/31.1034768*[1]temp_Reporting_drillholes!$BB$5)/([1]temp_Reporting_drillholes!$BA$4*[1]temp_Reporting_drillholes!$BA$5/100))</f>
        <v>#DIV/0!</v>
      </c>
      <c r="AW56" s="18">
        <f>IF(AR56&lt;&gt;"",($AP56*[1]temp_Reporting_drillholes!$BB$4/31.1034768)+($AQ56*[1]temp_Reporting_drillholes!$BC$4/31.1034768)+($AR56*[1]temp_Reporting_drillholes!$BA$4/100)+($AS56*[1]temp_Reporting_drillholes!$BD$4/100)+($AT56*[1]temp_Reporting_drillholes!$BE$4/100),($AP56*[1]temp_Reporting_drillholes!$BB$4/31.1034768))</f>
        <v>0</v>
      </c>
      <c r="AX56" s="19" t="str">
        <f>IF(AR56&lt;&gt;"",(AR56+($AS56*[1]temp_Reporting_drillholes!$BD$6)+($AT56*[1]temp_Reporting_drillholes!$BE$6)+($AP56*[1]temp_Reporting_drillholes!$BB$6)+($AQ56*[1]temp_Reporting_drillholes!$BC$6)),"")</f>
        <v/>
      </c>
      <c r="BA56" s="19"/>
      <c r="BB56" s="14"/>
      <c r="BC56" s="15"/>
      <c r="BD56" s="16"/>
      <c r="BE56" s="16"/>
      <c r="BF56" s="19"/>
      <c r="BG56" s="14"/>
      <c r="BI56" s="44"/>
      <c r="BJ56" s="44"/>
    </row>
    <row r="57" spans="1:62" s="20" customFormat="1" ht="12" customHeight="1" x14ac:dyDescent="0.25">
      <c r="A57" s="23" t="s">
        <v>201</v>
      </c>
      <c r="B57" s="20" t="s">
        <v>200</v>
      </c>
      <c r="C57" s="24">
        <v>1.1000000000000001</v>
      </c>
      <c r="D57" s="24">
        <v>1.8</v>
      </c>
      <c r="E57" s="26">
        <f t="shared" si="7"/>
        <v>0.7</v>
      </c>
      <c r="F57" s="20" t="s">
        <v>55</v>
      </c>
      <c r="G57" s="27"/>
      <c r="J57" s="28"/>
      <c r="L57" s="20" t="s">
        <v>56</v>
      </c>
      <c r="M57" s="29" t="s">
        <v>57</v>
      </c>
      <c r="O57" s="27" t="s">
        <v>58</v>
      </c>
      <c r="P57" s="35" t="s">
        <v>59</v>
      </c>
      <c r="Q57" t="s">
        <v>60</v>
      </c>
      <c r="R57" s="27" t="s">
        <v>202</v>
      </c>
      <c r="S57" s="19"/>
      <c r="Y57" s="15"/>
      <c r="AO57" s="31">
        <f t="shared" si="8"/>
        <v>0.7</v>
      </c>
      <c r="AP57" s="14">
        <f t="shared" si="9"/>
        <v>0</v>
      </c>
      <c r="AQ57" s="15" t="str">
        <f t="shared" si="10"/>
        <v/>
      </c>
      <c r="AR57" s="16" t="str">
        <f t="shared" si="11"/>
        <v/>
      </c>
      <c r="AS57" s="16" t="str">
        <f t="shared" si="12"/>
        <v/>
      </c>
      <c r="AT57" s="16" t="str">
        <f t="shared" si="13"/>
        <v/>
      </c>
      <c r="AU57" s="17">
        <f>IF(AR57&lt;&gt;"",(($AP57*[1]temp_Reporting_drillholes!$BB$4/31.1034768*[1]temp_Reporting_drillholes!$BB$5)+($AQ57*[1]temp_Reporting_drillholes!$BC$4/31.1034768*[1]temp_Reporting_drillholes!$BC$5)+($AR57*[1]temp_Reporting_drillholes!$BA$4/100*[1]temp_Reporting_drillholes!$BA$5)+($AS57*[1]temp_Reporting_drillholes!$BD$4/100*[1]temp_Reporting_drillholes!$BD$5)+($AT57*[1]temp_Reporting_drillholes!$BE$4/100*[1]temp_Reporting_drillholes!$BE$5))/([1]temp_Reporting_drillholes!$BB$4*[1]temp_Reporting_drillholes!$BB$5/31.1034768),AP57)</f>
        <v>0</v>
      </c>
      <c r="AV57" s="16" t="e">
        <f>IF(AR57&lt;&gt;"",(($AP57*[1]temp_Reporting_drillholes!$BB$4/31.1034768*[1]temp_Reporting_drillholes!$BB$5)+($AQ57*[1]temp_Reporting_drillholes!$BC$4/31.1034768*[1]temp_Reporting_drillholes!$BC$5)+($AR57*[1]temp_Reporting_drillholes!$BA$4/100*[1]temp_Reporting_drillholes!$BA$5)+($AS57*[1]temp_Reporting_drillholes!$BD$4/100*[1]temp_Reporting_drillholes!$BD$5)+($AT57*[1]temp_Reporting_drillholes!$BE$4/100*[1]temp_Reporting_drillholes!$BE$5))/([1]temp_Reporting_drillholes!$BA$4*[1]temp_Reporting_drillholes!$BA$5/100),($AP57*[1]temp_Reporting_drillholes!$BB$4/31.1034768*[1]temp_Reporting_drillholes!$BB$5)/([1]temp_Reporting_drillholes!$BA$4*[1]temp_Reporting_drillholes!$BA$5/100))</f>
        <v>#DIV/0!</v>
      </c>
      <c r="AW57" s="18">
        <f>IF(AR57&lt;&gt;"",($AP57*[1]temp_Reporting_drillholes!$BB$4/31.1034768)+($AQ57*[1]temp_Reporting_drillholes!$BC$4/31.1034768)+($AR57*[1]temp_Reporting_drillholes!$BA$4/100)+($AS57*[1]temp_Reporting_drillholes!$BD$4/100)+($AT57*[1]temp_Reporting_drillholes!$BE$4/100),($AP57*[1]temp_Reporting_drillholes!$BB$4/31.1034768))</f>
        <v>0</v>
      </c>
      <c r="AX57" s="19" t="str">
        <f>IF(AR57&lt;&gt;"",(AR57+($AS57*[1]temp_Reporting_drillholes!$BD$6)+($AT57*[1]temp_Reporting_drillholes!$BE$6)+($AP57*[1]temp_Reporting_drillholes!$BB$6)+($AQ57*[1]temp_Reporting_drillholes!$BC$6)),"")</f>
        <v/>
      </c>
      <c r="BA57" s="19"/>
      <c r="BB57" s="14"/>
      <c r="BC57" s="15"/>
      <c r="BD57" s="16"/>
      <c r="BE57" s="16"/>
      <c r="BF57" s="19"/>
      <c r="BG57" s="14"/>
      <c r="BI57" s="33" t="s">
        <v>62</v>
      </c>
      <c r="BJ57" s="34" t="s">
        <v>63</v>
      </c>
    </row>
    <row r="58" spans="1:62" s="20" customFormat="1" ht="12" customHeight="1" x14ac:dyDescent="0.25">
      <c r="A58" s="23" t="s">
        <v>203</v>
      </c>
      <c r="B58" s="20" t="s">
        <v>200</v>
      </c>
      <c r="C58" s="24">
        <v>1.8</v>
      </c>
      <c r="D58" s="24">
        <v>2.8</v>
      </c>
      <c r="E58" s="26">
        <f t="shared" si="7"/>
        <v>0.99999999999999978</v>
      </c>
      <c r="F58" s="20" t="s">
        <v>55</v>
      </c>
      <c r="G58" s="27"/>
      <c r="J58" s="28"/>
      <c r="L58" s="20" t="s">
        <v>56</v>
      </c>
      <c r="M58" s="29" t="s">
        <v>57</v>
      </c>
      <c r="O58" s="27" t="s">
        <v>58</v>
      </c>
      <c r="P58" s="52" t="s">
        <v>59</v>
      </c>
      <c r="Q58" t="s">
        <v>60</v>
      </c>
      <c r="R58" s="27" t="s">
        <v>204</v>
      </c>
      <c r="S58" s="19"/>
      <c r="Y58" s="15"/>
      <c r="AO58" s="31">
        <f t="shared" si="8"/>
        <v>0.99999999999999978</v>
      </c>
      <c r="AP58" s="14">
        <f t="shared" si="9"/>
        <v>0</v>
      </c>
      <c r="AQ58" s="15" t="str">
        <f t="shared" si="10"/>
        <v/>
      </c>
      <c r="AR58" s="16" t="str">
        <f t="shared" si="11"/>
        <v/>
      </c>
      <c r="AS58" s="16" t="str">
        <f t="shared" si="12"/>
        <v/>
      </c>
      <c r="AT58" s="16" t="str">
        <f t="shared" si="13"/>
        <v/>
      </c>
      <c r="AU58" s="17">
        <f>IF(AR58&lt;&gt;"",(($AP58*[1]temp_Reporting_drillholes!$BB$4/31.1034768*[1]temp_Reporting_drillholes!$BB$5)+($AQ58*[1]temp_Reporting_drillholes!$BC$4/31.1034768*[1]temp_Reporting_drillholes!$BC$5)+($AR58*[1]temp_Reporting_drillholes!$BA$4/100*[1]temp_Reporting_drillholes!$BA$5)+($AS58*[1]temp_Reporting_drillholes!$BD$4/100*[1]temp_Reporting_drillholes!$BD$5)+($AT58*[1]temp_Reporting_drillholes!$BE$4/100*[1]temp_Reporting_drillholes!$BE$5))/([1]temp_Reporting_drillholes!$BB$4*[1]temp_Reporting_drillholes!$BB$5/31.1034768),AP58)</f>
        <v>0</v>
      </c>
      <c r="AV58" s="16" t="e">
        <f>IF(AR58&lt;&gt;"",(($AP58*[1]temp_Reporting_drillholes!$BB$4/31.1034768*[1]temp_Reporting_drillholes!$BB$5)+($AQ58*[1]temp_Reporting_drillholes!$BC$4/31.1034768*[1]temp_Reporting_drillholes!$BC$5)+($AR58*[1]temp_Reporting_drillholes!$BA$4/100*[1]temp_Reporting_drillholes!$BA$5)+($AS58*[1]temp_Reporting_drillholes!$BD$4/100*[1]temp_Reporting_drillholes!$BD$5)+($AT58*[1]temp_Reporting_drillholes!$BE$4/100*[1]temp_Reporting_drillholes!$BE$5))/([1]temp_Reporting_drillholes!$BA$4*[1]temp_Reporting_drillholes!$BA$5/100),($AP58*[1]temp_Reporting_drillholes!$BB$4/31.1034768*[1]temp_Reporting_drillholes!$BB$5)/([1]temp_Reporting_drillholes!$BA$4*[1]temp_Reporting_drillholes!$BA$5/100))</f>
        <v>#DIV/0!</v>
      </c>
      <c r="AW58" s="18">
        <f>IF(AR58&lt;&gt;"",($AP58*[1]temp_Reporting_drillholes!$BB$4/31.1034768)+($AQ58*[1]temp_Reporting_drillholes!$BC$4/31.1034768)+($AR58*[1]temp_Reporting_drillholes!$BA$4/100)+($AS58*[1]temp_Reporting_drillholes!$BD$4/100)+($AT58*[1]temp_Reporting_drillholes!$BE$4/100),($AP58*[1]temp_Reporting_drillholes!$BB$4/31.1034768))</f>
        <v>0</v>
      </c>
      <c r="AX58" s="19" t="str">
        <f>IF(AR58&lt;&gt;"",(AR58+($AS58*[1]temp_Reporting_drillholes!$BD$6)+($AT58*[1]temp_Reporting_drillholes!$BE$6)+($AP58*[1]temp_Reporting_drillholes!$BB$6)+($AQ58*[1]temp_Reporting_drillholes!$BC$6)),"")</f>
        <v/>
      </c>
      <c r="BA58" s="19"/>
      <c r="BB58" s="14"/>
      <c r="BC58" s="15"/>
      <c r="BD58" s="16"/>
      <c r="BE58" s="16"/>
      <c r="BF58" s="19"/>
      <c r="BG58" s="14"/>
      <c r="BI58" s="33" t="s">
        <v>62</v>
      </c>
      <c r="BJ58" s="34" t="s">
        <v>63</v>
      </c>
    </row>
    <row r="59" spans="1:62" s="20" customFormat="1" ht="12" customHeight="1" x14ac:dyDescent="0.25">
      <c r="A59" s="23" t="s">
        <v>205</v>
      </c>
      <c r="B59" s="20" t="s">
        <v>200</v>
      </c>
      <c r="C59" s="24">
        <v>2.8</v>
      </c>
      <c r="D59" s="24">
        <v>3.4</v>
      </c>
      <c r="E59" s="26">
        <f t="shared" si="7"/>
        <v>0.60000000000000009</v>
      </c>
      <c r="F59" s="20" t="s">
        <v>55</v>
      </c>
      <c r="G59" s="27"/>
      <c r="J59" s="28"/>
      <c r="L59" s="20" t="s">
        <v>56</v>
      </c>
      <c r="M59" s="29" t="s">
        <v>57</v>
      </c>
      <c r="O59" s="27" t="s">
        <v>58</v>
      </c>
      <c r="P59" s="52" t="s">
        <v>59</v>
      </c>
      <c r="Q59" t="s">
        <v>60</v>
      </c>
      <c r="R59" s="27" t="s">
        <v>206</v>
      </c>
      <c r="S59" s="19"/>
      <c r="Y59" s="15"/>
      <c r="AO59" s="31">
        <f t="shared" si="8"/>
        <v>0.60000000000000009</v>
      </c>
      <c r="AP59" s="14">
        <f t="shared" si="9"/>
        <v>0</v>
      </c>
      <c r="AQ59" s="15" t="str">
        <f t="shared" si="10"/>
        <v/>
      </c>
      <c r="AR59" s="16" t="str">
        <f t="shared" si="11"/>
        <v/>
      </c>
      <c r="AS59" s="16" t="str">
        <f t="shared" si="12"/>
        <v/>
      </c>
      <c r="AT59" s="16" t="str">
        <f t="shared" si="13"/>
        <v/>
      </c>
      <c r="AU59" s="17">
        <f>IF(AR59&lt;&gt;"",(($AP59*[1]temp_Reporting_drillholes!$BB$4/31.1034768*[1]temp_Reporting_drillholes!$BB$5)+($AQ59*[1]temp_Reporting_drillholes!$BC$4/31.1034768*[1]temp_Reporting_drillholes!$BC$5)+($AR59*[1]temp_Reporting_drillholes!$BA$4/100*[1]temp_Reporting_drillholes!$BA$5)+($AS59*[1]temp_Reporting_drillholes!$BD$4/100*[1]temp_Reporting_drillholes!$BD$5)+($AT59*[1]temp_Reporting_drillholes!$BE$4/100*[1]temp_Reporting_drillholes!$BE$5))/([1]temp_Reporting_drillholes!$BB$4*[1]temp_Reporting_drillholes!$BB$5/31.1034768),AP59)</f>
        <v>0</v>
      </c>
      <c r="AV59" s="16" t="e">
        <f>IF(AR59&lt;&gt;"",(($AP59*[1]temp_Reporting_drillholes!$BB$4/31.1034768*[1]temp_Reporting_drillholes!$BB$5)+($AQ59*[1]temp_Reporting_drillholes!$BC$4/31.1034768*[1]temp_Reporting_drillholes!$BC$5)+($AR59*[1]temp_Reporting_drillholes!$BA$4/100*[1]temp_Reporting_drillholes!$BA$5)+($AS59*[1]temp_Reporting_drillholes!$BD$4/100*[1]temp_Reporting_drillholes!$BD$5)+($AT59*[1]temp_Reporting_drillholes!$BE$4/100*[1]temp_Reporting_drillholes!$BE$5))/([1]temp_Reporting_drillholes!$BA$4*[1]temp_Reporting_drillholes!$BA$5/100),($AP59*[1]temp_Reporting_drillholes!$BB$4/31.1034768*[1]temp_Reporting_drillholes!$BB$5)/([1]temp_Reporting_drillholes!$BA$4*[1]temp_Reporting_drillholes!$BA$5/100))</f>
        <v>#DIV/0!</v>
      </c>
      <c r="AW59" s="18">
        <f>IF(AR59&lt;&gt;"",($AP59*[1]temp_Reporting_drillholes!$BB$4/31.1034768)+($AQ59*[1]temp_Reporting_drillholes!$BC$4/31.1034768)+($AR59*[1]temp_Reporting_drillholes!$BA$4/100)+($AS59*[1]temp_Reporting_drillholes!$BD$4/100)+($AT59*[1]temp_Reporting_drillholes!$BE$4/100),($AP59*[1]temp_Reporting_drillholes!$BB$4/31.1034768))</f>
        <v>0</v>
      </c>
      <c r="AX59" s="19" t="str">
        <f>IF(AR59&lt;&gt;"",(AR59+($AS59*[1]temp_Reporting_drillholes!$BD$6)+($AT59*[1]temp_Reporting_drillholes!$BE$6)+($AP59*[1]temp_Reporting_drillholes!$BB$6)+($AQ59*[1]temp_Reporting_drillholes!$BC$6)),"")</f>
        <v/>
      </c>
      <c r="BA59" s="19"/>
      <c r="BB59" s="14"/>
      <c r="BC59" s="15"/>
      <c r="BD59" s="16"/>
      <c r="BE59" s="16"/>
      <c r="BF59" s="19"/>
      <c r="BG59" s="14"/>
      <c r="BI59" s="33" t="s">
        <v>62</v>
      </c>
      <c r="BJ59" s="34" t="s">
        <v>63</v>
      </c>
    </row>
    <row r="60" spans="1:62" s="20" customFormat="1" ht="12" customHeight="1" x14ac:dyDescent="0.25">
      <c r="A60" s="23" t="s">
        <v>207</v>
      </c>
      <c r="B60" s="20" t="s">
        <v>200</v>
      </c>
      <c r="C60" s="24">
        <v>3.4</v>
      </c>
      <c r="D60" s="24">
        <v>4</v>
      </c>
      <c r="E60" s="26">
        <f t="shared" si="7"/>
        <v>0.60000000000000009</v>
      </c>
      <c r="F60" s="20" t="s">
        <v>55</v>
      </c>
      <c r="G60" s="27"/>
      <c r="J60" s="28"/>
      <c r="L60" s="20" t="s">
        <v>56</v>
      </c>
      <c r="M60" s="29" t="s">
        <v>57</v>
      </c>
      <c r="O60" s="27" t="s">
        <v>58</v>
      </c>
      <c r="P60" s="53" t="s">
        <v>59</v>
      </c>
      <c r="Q60" t="s">
        <v>60</v>
      </c>
      <c r="R60" s="27" t="s">
        <v>208</v>
      </c>
      <c r="S60" s="19"/>
      <c r="Y60" s="15"/>
      <c r="AO60" s="31">
        <f t="shared" si="8"/>
        <v>0.60000000000000009</v>
      </c>
      <c r="AP60" s="14">
        <f t="shared" si="9"/>
        <v>0</v>
      </c>
      <c r="AQ60" s="15" t="str">
        <f t="shared" si="10"/>
        <v/>
      </c>
      <c r="AR60" s="16" t="str">
        <f t="shared" si="11"/>
        <v/>
      </c>
      <c r="AS60" s="16" t="str">
        <f t="shared" si="12"/>
        <v/>
      </c>
      <c r="AT60" s="16" t="str">
        <f t="shared" si="13"/>
        <v/>
      </c>
      <c r="AU60" s="17">
        <f>IF(AR60&lt;&gt;"",(($AP60*[1]temp_Reporting_drillholes!$BB$4/31.1034768*[1]temp_Reporting_drillholes!$BB$5)+($AQ60*[1]temp_Reporting_drillholes!$BC$4/31.1034768*[1]temp_Reporting_drillholes!$BC$5)+($AR60*[1]temp_Reporting_drillholes!$BA$4/100*[1]temp_Reporting_drillholes!$BA$5)+($AS60*[1]temp_Reporting_drillholes!$BD$4/100*[1]temp_Reporting_drillholes!$BD$5)+($AT60*[1]temp_Reporting_drillholes!$BE$4/100*[1]temp_Reporting_drillholes!$BE$5))/([1]temp_Reporting_drillholes!$BB$4*[1]temp_Reporting_drillholes!$BB$5/31.1034768),AP60)</f>
        <v>0</v>
      </c>
      <c r="AV60" s="16" t="e">
        <f>IF(AR60&lt;&gt;"",(($AP60*[1]temp_Reporting_drillholes!$BB$4/31.1034768*[1]temp_Reporting_drillholes!$BB$5)+($AQ60*[1]temp_Reporting_drillholes!$BC$4/31.1034768*[1]temp_Reporting_drillholes!$BC$5)+($AR60*[1]temp_Reporting_drillholes!$BA$4/100*[1]temp_Reporting_drillholes!$BA$5)+($AS60*[1]temp_Reporting_drillholes!$BD$4/100*[1]temp_Reporting_drillholes!$BD$5)+($AT60*[1]temp_Reporting_drillholes!$BE$4/100*[1]temp_Reporting_drillholes!$BE$5))/([1]temp_Reporting_drillholes!$BA$4*[1]temp_Reporting_drillholes!$BA$5/100),($AP60*[1]temp_Reporting_drillholes!$BB$4/31.1034768*[1]temp_Reporting_drillholes!$BB$5)/([1]temp_Reporting_drillholes!$BA$4*[1]temp_Reporting_drillholes!$BA$5/100))</f>
        <v>#DIV/0!</v>
      </c>
      <c r="AW60" s="18">
        <f>IF(AR60&lt;&gt;"",($AP60*[1]temp_Reporting_drillholes!$BB$4/31.1034768)+($AQ60*[1]temp_Reporting_drillholes!$BC$4/31.1034768)+($AR60*[1]temp_Reporting_drillholes!$BA$4/100)+($AS60*[1]temp_Reporting_drillholes!$BD$4/100)+($AT60*[1]temp_Reporting_drillholes!$BE$4/100),($AP60*[1]temp_Reporting_drillholes!$BB$4/31.1034768))</f>
        <v>0</v>
      </c>
      <c r="AX60" s="19" t="str">
        <f>IF(AR60&lt;&gt;"",(AR60+($AS60*[1]temp_Reporting_drillholes!$BD$6)+($AT60*[1]temp_Reporting_drillholes!$BE$6)+($AP60*[1]temp_Reporting_drillholes!$BB$6)+($AQ60*[1]temp_Reporting_drillholes!$BC$6)),"")</f>
        <v/>
      </c>
      <c r="BA60" s="19"/>
      <c r="BB60" s="14"/>
      <c r="BC60" s="15"/>
      <c r="BD60" s="16"/>
      <c r="BE60" s="16"/>
      <c r="BF60" s="19"/>
      <c r="BG60" s="14"/>
      <c r="BI60" s="33" t="s">
        <v>62</v>
      </c>
      <c r="BJ60" s="34" t="s">
        <v>63</v>
      </c>
    </row>
    <row r="61" spans="1:62" s="20" customFormat="1" ht="12" customHeight="1" x14ac:dyDescent="0.2">
      <c r="A61" s="37" t="s">
        <v>209</v>
      </c>
      <c r="B61" s="38" t="s">
        <v>210</v>
      </c>
      <c r="C61" s="39">
        <v>0</v>
      </c>
      <c r="D61" s="39">
        <v>0.9</v>
      </c>
      <c r="E61" s="40">
        <f t="shared" si="7"/>
        <v>0.9</v>
      </c>
      <c r="F61" s="38" t="s">
        <v>120</v>
      </c>
      <c r="G61" s="27"/>
      <c r="H61" s="38"/>
      <c r="I61" s="38"/>
      <c r="J61" s="41"/>
      <c r="K61" s="38"/>
      <c r="L61" s="38"/>
      <c r="M61" s="42"/>
      <c r="N61" s="38"/>
      <c r="O61" s="27"/>
      <c r="P61" s="51" t="s">
        <v>188</v>
      </c>
      <c r="Q61" s="27"/>
      <c r="R61" s="37" t="s">
        <v>209</v>
      </c>
      <c r="S61" s="19"/>
      <c r="Y61" s="15"/>
      <c r="AO61" s="31">
        <f t="shared" si="8"/>
        <v>0.9</v>
      </c>
      <c r="AP61" s="14">
        <f t="shared" si="9"/>
        <v>0</v>
      </c>
      <c r="AQ61" s="15" t="str">
        <f t="shared" si="10"/>
        <v/>
      </c>
      <c r="AR61" s="16" t="str">
        <f t="shared" si="11"/>
        <v/>
      </c>
      <c r="AS61" s="16" t="str">
        <f t="shared" si="12"/>
        <v/>
      </c>
      <c r="AT61" s="16" t="str">
        <f t="shared" si="13"/>
        <v/>
      </c>
      <c r="AU61" s="17">
        <f>IF(AR61&lt;&gt;"",(($AP61*[1]temp_Reporting_drillholes!$BB$4/31.1034768*[1]temp_Reporting_drillholes!$BB$5)+($AQ61*[1]temp_Reporting_drillholes!$BC$4/31.1034768*[1]temp_Reporting_drillholes!$BC$5)+($AR61*[1]temp_Reporting_drillholes!$BA$4/100*[1]temp_Reporting_drillholes!$BA$5)+($AS61*[1]temp_Reporting_drillholes!$BD$4/100*[1]temp_Reporting_drillholes!$BD$5)+($AT61*[1]temp_Reporting_drillholes!$BE$4/100*[1]temp_Reporting_drillholes!$BE$5))/([1]temp_Reporting_drillholes!$BB$4*[1]temp_Reporting_drillholes!$BB$5/31.1034768),AP61)</f>
        <v>0</v>
      </c>
      <c r="AV61" s="16" t="e">
        <f>IF(AR61&lt;&gt;"",(($AP61*[1]temp_Reporting_drillholes!$BB$4/31.1034768*[1]temp_Reporting_drillholes!$BB$5)+($AQ61*[1]temp_Reporting_drillholes!$BC$4/31.1034768*[1]temp_Reporting_drillholes!$BC$5)+($AR61*[1]temp_Reporting_drillholes!$BA$4/100*[1]temp_Reporting_drillholes!$BA$5)+($AS61*[1]temp_Reporting_drillholes!$BD$4/100*[1]temp_Reporting_drillholes!$BD$5)+($AT61*[1]temp_Reporting_drillholes!$BE$4/100*[1]temp_Reporting_drillholes!$BE$5))/([1]temp_Reporting_drillholes!$BA$4*[1]temp_Reporting_drillholes!$BA$5/100),($AP61*[1]temp_Reporting_drillholes!$BB$4/31.1034768*[1]temp_Reporting_drillholes!$BB$5)/([1]temp_Reporting_drillholes!$BA$4*[1]temp_Reporting_drillholes!$BA$5/100))</f>
        <v>#DIV/0!</v>
      </c>
      <c r="AW61" s="18">
        <f>IF(AR61&lt;&gt;"",($AP61*[1]temp_Reporting_drillholes!$BB$4/31.1034768)+($AQ61*[1]temp_Reporting_drillholes!$BC$4/31.1034768)+($AR61*[1]temp_Reporting_drillholes!$BA$4/100)+($AS61*[1]temp_Reporting_drillholes!$BD$4/100)+($AT61*[1]temp_Reporting_drillholes!$BE$4/100),($AP61*[1]temp_Reporting_drillholes!$BB$4/31.1034768))</f>
        <v>0</v>
      </c>
      <c r="AX61" s="19" t="str">
        <f>IF(AR61&lt;&gt;"",(AR61+($AS61*[1]temp_Reporting_drillholes!$BD$6)+($AT61*[1]temp_Reporting_drillholes!$BE$6)+($AP61*[1]temp_Reporting_drillholes!$BB$6)+($AQ61*[1]temp_Reporting_drillholes!$BC$6)),"")</f>
        <v/>
      </c>
      <c r="BA61" s="19"/>
      <c r="BB61" s="14"/>
      <c r="BC61" s="15"/>
      <c r="BD61" s="16"/>
      <c r="BE61" s="16"/>
      <c r="BF61" s="19"/>
      <c r="BG61" s="14"/>
      <c r="BI61" s="44"/>
      <c r="BJ61" s="44"/>
    </row>
    <row r="62" spans="1:62" s="20" customFormat="1" ht="12" customHeight="1" x14ac:dyDescent="0.25">
      <c r="A62" s="23" t="s">
        <v>211</v>
      </c>
      <c r="B62" s="20" t="s">
        <v>210</v>
      </c>
      <c r="C62" s="24">
        <v>0.9</v>
      </c>
      <c r="D62" s="24">
        <v>1.7</v>
      </c>
      <c r="E62" s="26">
        <f t="shared" si="7"/>
        <v>0.79999999999999993</v>
      </c>
      <c r="F62" s="20" t="s">
        <v>55</v>
      </c>
      <c r="G62" s="27"/>
      <c r="J62" s="28"/>
      <c r="L62" s="20" t="s">
        <v>56</v>
      </c>
      <c r="M62" s="29" t="s">
        <v>57</v>
      </c>
      <c r="O62" s="27" t="s">
        <v>58</v>
      </c>
      <c r="P62" s="52" t="s">
        <v>59</v>
      </c>
      <c r="Q62" t="s">
        <v>60</v>
      </c>
      <c r="R62" s="27" t="s">
        <v>212</v>
      </c>
      <c r="S62" s="19"/>
      <c r="Y62" s="15"/>
      <c r="AO62" s="31">
        <f t="shared" si="8"/>
        <v>0.79999999999999993</v>
      </c>
      <c r="AP62" s="14">
        <f t="shared" si="9"/>
        <v>0</v>
      </c>
      <c r="AQ62" s="15" t="str">
        <f t="shared" si="10"/>
        <v/>
      </c>
      <c r="AR62" s="16" t="str">
        <f t="shared" si="11"/>
        <v/>
      </c>
      <c r="AS62" s="16" t="str">
        <f t="shared" si="12"/>
        <v/>
      </c>
      <c r="AT62" s="16" t="str">
        <f t="shared" si="13"/>
        <v/>
      </c>
      <c r="AU62" s="17">
        <f>IF(AR62&lt;&gt;"",(($AP62*[1]temp_Reporting_drillholes!$BB$4/31.1034768*[1]temp_Reporting_drillholes!$BB$5)+($AQ62*[1]temp_Reporting_drillholes!$BC$4/31.1034768*[1]temp_Reporting_drillholes!$BC$5)+($AR62*[1]temp_Reporting_drillholes!$BA$4/100*[1]temp_Reporting_drillholes!$BA$5)+($AS62*[1]temp_Reporting_drillholes!$BD$4/100*[1]temp_Reporting_drillholes!$BD$5)+($AT62*[1]temp_Reporting_drillholes!$BE$4/100*[1]temp_Reporting_drillholes!$BE$5))/([1]temp_Reporting_drillholes!$BB$4*[1]temp_Reporting_drillholes!$BB$5/31.1034768),AP62)</f>
        <v>0</v>
      </c>
      <c r="AV62" s="16" t="e">
        <f>IF(AR62&lt;&gt;"",(($AP62*[1]temp_Reporting_drillholes!$BB$4/31.1034768*[1]temp_Reporting_drillholes!$BB$5)+($AQ62*[1]temp_Reporting_drillholes!$BC$4/31.1034768*[1]temp_Reporting_drillholes!$BC$5)+($AR62*[1]temp_Reporting_drillholes!$BA$4/100*[1]temp_Reporting_drillholes!$BA$5)+($AS62*[1]temp_Reporting_drillholes!$BD$4/100*[1]temp_Reporting_drillholes!$BD$5)+($AT62*[1]temp_Reporting_drillholes!$BE$4/100*[1]temp_Reporting_drillholes!$BE$5))/([1]temp_Reporting_drillholes!$BA$4*[1]temp_Reporting_drillholes!$BA$5/100),($AP62*[1]temp_Reporting_drillholes!$BB$4/31.1034768*[1]temp_Reporting_drillholes!$BB$5)/([1]temp_Reporting_drillholes!$BA$4*[1]temp_Reporting_drillholes!$BA$5/100))</f>
        <v>#DIV/0!</v>
      </c>
      <c r="AW62" s="18">
        <f>IF(AR62&lt;&gt;"",($AP62*[1]temp_Reporting_drillholes!$BB$4/31.1034768)+($AQ62*[1]temp_Reporting_drillholes!$BC$4/31.1034768)+($AR62*[1]temp_Reporting_drillholes!$BA$4/100)+($AS62*[1]temp_Reporting_drillholes!$BD$4/100)+($AT62*[1]temp_Reporting_drillholes!$BE$4/100),($AP62*[1]temp_Reporting_drillholes!$BB$4/31.1034768))</f>
        <v>0</v>
      </c>
      <c r="AX62" s="19" t="str">
        <f>IF(AR62&lt;&gt;"",(AR62+($AS62*[1]temp_Reporting_drillholes!$BD$6)+($AT62*[1]temp_Reporting_drillholes!$BE$6)+($AP62*[1]temp_Reporting_drillholes!$BB$6)+($AQ62*[1]temp_Reporting_drillholes!$BC$6)),"")</f>
        <v/>
      </c>
      <c r="BA62" s="19"/>
      <c r="BB62" s="14"/>
      <c r="BC62" s="15"/>
      <c r="BD62" s="16"/>
      <c r="BE62" s="16"/>
      <c r="BF62" s="19"/>
      <c r="BG62" s="14"/>
      <c r="BI62" s="33" t="s">
        <v>62</v>
      </c>
      <c r="BJ62" s="34" t="s">
        <v>63</v>
      </c>
    </row>
    <row r="63" spans="1:62" s="20" customFormat="1" ht="12" customHeight="1" x14ac:dyDescent="0.25">
      <c r="A63" s="23" t="s">
        <v>213</v>
      </c>
      <c r="B63" s="20" t="s">
        <v>210</v>
      </c>
      <c r="C63" s="24">
        <v>1.7</v>
      </c>
      <c r="D63" s="24">
        <v>2.4</v>
      </c>
      <c r="E63" s="26">
        <f t="shared" si="7"/>
        <v>0.7</v>
      </c>
      <c r="F63" s="20" t="s">
        <v>55</v>
      </c>
      <c r="G63" s="27"/>
      <c r="J63" s="28"/>
      <c r="L63" s="20" t="s">
        <v>56</v>
      </c>
      <c r="M63" s="29" t="s">
        <v>57</v>
      </c>
      <c r="O63" s="27" t="s">
        <v>58</v>
      </c>
      <c r="P63" s="52" t="s">
        <v>59</v>
      </c>
      <c r="Q63" t="s">
        <v>60</v>
      </c>
      <c r="R63" s="27" t="s">
        <v>214</v>
      </c>
      <c r="S63" s="19"/>
      <c r="Y63" s="15"/>
      <c r="AO63" s="31">
        <f t="shared" si="8"/>
        <v>0.7</v>
      </c>
      <c r="AP63" s="14">
        <f t="shared" si="9"/>
        <v>0</v>
      </c>
      <c r="AQ63" s="15" t="str">
        <f t="shared" si="10"/>
        <v/>
      </c>
      <c r="AR63" s="16" t="str">
        <f t="shared" si="11"/>
        <v/>
      </c>
      <c r="AS63" s="16" t="str">
        <f t="shared" si="12"/>
        <v/>
      </c>
      <c r="AT63" s="16" t="str">
        <f t="shared" si="13"/>
        <v/>
      </c>
      <c r="AU63" s="17">
        <f>IF(AR63&lt;&gt;"",(($AP63*[1]temp_Reporting_drillholes!$BB$4/31.1034768*[1]temp_Reporting_drillholes!$BB$5)+($AQ63*[1]temp_Reporting_drillholes!$BC$4/31.1034768*[1]temp_Reporting_drillholes!$BC$5)+($AR63*[1]temp_Reporting_drillholes!$BA$4/100*[1]temp_Reporting_drillholes!$BA$5)+($AS63*[1]temp_Reporting_drillholes!$BD$4/100*[1]temp_Reporting_drillholes!$BD$5)+($AT63*[1]temp_Reporting_drillholes!$BE$4/100*[1]temp_Reporting_drillholes!$BE$5))/([1]temp_Reporting_drillholes!$BB$4*[1]temp_Reporting_drillholes!$BB$5/31.1034768),AP63)</f>
        <v>0</v>
      </c>
      <c r="AV63" s="16" t="e">
        <f>IF(AR63&lt;&gt;"",(($AP63*[1]temp_Reporting_drillholes!$BB$4/31.1034768*[1]temp_Reporting_drillholes!$BB$5)+($AQ63*[1]temp_Reporting_drillholes!$BC$4/31.1034768*[1]temp_Reporting_drillholes!$BC$5)+($AR63*[1]temp_Reporting_drillholes!$BA$4/100*[1]temp_Reporting_drillholes!$BA$5)+($AS63*[1]temp_Reporting_drillholes!$BD$4/100*[1]temp_Reporting_drillholes!$BD$5)+($AT63*[1]temp_Reporting_drillholes!$BE$4/100*[1]temp_Reporting_drillholes!$BE$5))/([1]temp_Reporting_drillholes!$BA$4*[1]temp_Reporting_drillholes!$BA$5/100),($AP63*[1]temp_Reporting_drillholes!$BB$4/31.1034768*[1]temp_Reporting_drillholes!$BB$5)/([1]temp_Reporting_drillholes!$BA$4*[1]temp_Reporting_drillholes!$BA$5/100))</f>
        <v>#DIV/0!</v>
      </c>
      <c r="AW63" s="18">
        <f>IF(AR63&lt;&gt;"",($AP63*[1]temp_Reporting_drillholes!$BB$4/31.1034768)+($AQ63*[1]temp_Reporting_drillholes!$BC$4/31.1034768)+($AR63*[1]temp_Reporting_drillholes!$BA$4/100)+($AS63*[1]temp_Reporting_drillholes!$BD$4/100)+($AT63*[1]temp_Reporting_drillholes!$BE$4/100),($AP63*[1]temp_Reporting_drillholes!$BB$4/31.1034768))</f>
        <v>0</v>
      </c>
      <c r="AX63" s="19" t="str">
        <f>IF(AR63&lt;&gt;"",(AR63+($AS63*[1]temp_Reporting_drillholes!$BD$6)+($AT63*[1]temp_Reporting_drillholes!$BE$6)+($AP63*[1]temp_Reporting_drillholes!$BB$6)+($AQ63*[1]temp_Reporting_drillholes!$BC$6)),"")</f>
        <v/>
      </c>
      <c r="BA63" s="19"/>
      <c r="BB63" s="14"/>
      <c r="BC63" s="15"/>
      <c r="BD63" s="16"/>
      <c r="BE63" s="16"/>
      <c r="BF63" s="19"/>
      <c r="BG63" s="14"/>
      <c r="BI63" s="33" t="s">
        <v>62</v>
      </c>
      <c r="BJ63" s="34" t="s">
        <v>63</v>
      </c>
    </row>
    <row r="64" spans="1:62" s="20" customFormat="1" ht="12" customHeight="1" x14ac:dyDescent="0.25">
      <c r="A64" s="23" t="s">
        <v>215</v>
      </c>
      <c r="B64" s="20" t="s">
        <v>210</v>
      </c>
      <c r="C64" s="24">
        <v>2.4</v>
      </c>
      <c r="D64" s="24">
        <v>2.75</v>
      </c>
      <c r="E64" s="26">
        <f t="shared" si="7"/>
        <v>0.35000000000000009</v>
      </c>
      <c r="F64" s="20" t="s">
        <v>55</v>
      </c>
      <c r="G64" s="27"/>
      <c r="J64" s="28"/>
      <c r="L64" s="20" t="s">
        <v>56</v>
      </c>
      <c r="M64" s="29" t="s">
        <v>57</v>
      </c>
      <c r="O64" s="27" t="s">
        <v>58</v>
      </c>
      <c r="P64" s="53" t="s">
        <v>59</v>
      </c>
      <c r="Q64" t="s">
        <v>60</v>
      </c>
      <c r="R64" s="27" t="s">
        <v>216</v>
      </c>
      <c r="S64" s="19"/>
      <c r="Y64" s="15"/>
      <c r="AO64" s="31">
        <f t="shared" si="8"/>
        <v>0.35000000000000009</v>
      </c>
      <c r="AP64" s="14">
        <f t="shared" si="9"/>
        <v>0</v>
      </c>
      <c r="AQ64" s="15" t="str">
        <f t="shared" si="10"/>
        <v/>
      </c>
      <c r="AR64" s="16" t="str">
        <f t="shared" si="11"/>
        <v/>
      </c>
      <c r="AS64" s="16" t="str">
        <f t="shared" si="12"/>
        <v/>
      </c>
      <c r="AT64" s="16" t="str">
        <f t="shared" si="13"/>
        <v/>
      </c>
      <c r="AU64" s="17">
        <f>IF(AR64&lt;&gt;"",(($AP64*[1]temp_Reporting_drillholes!$BB$4/31.1034768*[1]temp_Reporting_drillholes!$BB$5)+($AQ64*[1]temp_Reporting_drillholes!$BC$4/31.1034768*[1]temp_Reporting_drillholes!$BC$5)+($AR64*[1]temp_Reporting_drillholes!$BA$4/100*[1]temp_Reporting_drillholes!$BA$5)+($AS64*[1]temp_Reporting_drillholes!$BD$4/100*[1]temp_Reporting_drillholes!$BD$5)+($AT64*[1]temp_Reporting_drillholes!$BE$4/100*[1]temp_Reporting_drillholes!$BE$5))/([1]temp_Reporting_drillholes!$BB$4*[1]temp_Reporting_drillholes!$BB$5/31.1034768),AP64)</f>
        <v>0</v>
      </c>
      <c r="AV64" s="16" t="e">
        <f>IF(AR64&lt;&gt;"",(($AP64*[1]temp_Reporting_drillholes!$BB$4/31.1034768*[1]temp_Reporting_drillholes!$BB$5)+($AQ64*[1]temp_Reporting_drillholes!$BC$4/31.1034768*[1]temp_Reporting_drillholes!$BC$5)+($AR64*[1]temp_Reporting_drillholes!$BA$4/100*[1]temp_Reporting_drillholes!$BA$5)+($AS64*[1]temp_Reporting_drillholes!$BD$4/100*[1]temp_Reporting_drillholes!$BD$5)+($AT64*[1]temp_Reporting_drillholes!$BE$4/100*[1]temp_Reporting_drillholes!$BE$5))/([1]temp_Reporting_drillholes!$BA$4*[1]temp_Reporting_drillholes!$BA$5/100),($AP64*[1]temp_Reporting_drillholes!$BB$4/31.1034768*[1]temp_Reporting_drillholes!$BB$5)/([1]temp_Reporting_drillholes!$BA$4*[1]temp_Reporting_drillholes!$BA$5/100))</f>
        <v>#DIV/0!</v>
      </c>
      <c r="AW64" s="18">
        <f>IF(AR64&lt;&gt;"",($AP64*[1]temp_Reporting_drillholes!$BB$4/31.1034768)+($AQ64*[1]temp_Reporting_drillholes!$BC$4/31.1034768)+($AR64*[1]temp_Reporting_drillholes!$BA$4/100)+($AS64*[1]temp_Reporting_drillholes!$BD$4/100)+($AT64*[1]temp_Reporting_drillholes!$BE$4/100),($AP64*[1]temp_Reporting_drillholes!$BB$4/31.1034768))</f>
        <v>0</v>
      </c>
      <c r="AX64" s="19" t="str">
        <f>IF(AR64&lt;&gt;"",(AR64+($AS64*[1]temp_Reporting_drillholes!$BD$6)+($AT64*[1]temp_Reporting_drillholes!$BE$6)+($AP64*[1]temp_Reporting_drillholes!$BB$6)+($AQ64*[1]temp_Reporting_drillholes!$BC$6)),"")</f>
        <v/>
      </c>
      <c r="BF64" s="19"/>
      <c r="BG64" s="14"/>
      <c r="BI64" s="33" t="s">
        <v>62</v>
      </c>
      <c r="BJ64" s="34" t="s">
        <v>63</v>
      </c>
    </row>
    <row r="65" spans="1:62" s="20" customFormat="1" ht="12" customHeight="1" x14ac:dyDescent="0.2">
      <c r="A65" s="37" t="s">
        <v>217</v>
      </c>
      <c r="B65" s="38" t="s">
        <v>218</v>
      </c>
      <c r="C65" s="39">
        <v>0</v>
      </c>
      <c r="D65" s="39">
        <v>1</v>
      </c>
      <c r="E65" s="40">
        <f t="shared" si="7"/>
        <v>1</v>
      </c>
      <c r="F65" s="38" t="s">
        <v>120</v>
      </c>
      <c r="G65" s="27"/>
      <c r="H65" s="38"/>
      <c r="I65" s="38"/>
      <c r="J65" s="41"/>
      <c r="K65" s="38"/>
      <c r="L65" s="38"/>
      <c r="M65" s="42"/>
      <c r="N65" s="38"/>
      <c r="O65" s="27"/>
      <c r="P65" s="51" t="s">
        <v>188</v>
      </c>
      <c r="Q65" s="27"/>
      <c r="R65" s="37" t="s">
        <v>217</v>
      </c>
      <c r="S65" s="19"/>
      <c r="Y65" s="15"/>
      <c r="AO65" s="31">
        <f t="shared" si="8"/>
        <v>1</v>
      </c>
      <c r="AP65" s="14">
        <f t="shared" si="9"/>
        <v>0</v>
      </c>
      <c r="AQ65" s="15" t="str">
        <f t="shared" si="10"/>
        <v/>
      </c>
      <c r="AR65" s="16" t="str">
        <f t="shared" si="11"/>
        <v/>
      </c>
      <c r="AS65" s="16" t="str">
        <f t="shared" si="12"/>
        <v/>
      </c>
      <c r="AT65" s="16" t="str">
        <f t="shared" si="13"/>
        <v/>
      </c>
      <c r="AU65" s="17">
        <f>IF(AR65&lt;&gt;"",(($AP65*[1]temp_Reporting_drillholes!$BB$4/31.1034768*[1]temp_Reporting_drillholes!$BB$5)+($AQ65*[1]temp_Reporting_drillholes!$BC$4/31.1034768*[1]temp_Reporting_drillholes!$BC$5)+($AR65*[1]temp_Reporting_drillholes!$BA$4/100*[1]temp_Reporting_drillholes!$BA$5)+($AS65*[1]temp_Reporting_drillholes!$BD$4/100*[1]temp_Reporting_drillholes!$BD$5)+($AT65*[1]temp_Reporting_drillholes!$BE$4/100*[1]temp_Reporting_drillholes!$BE$5))/([1]temp_Reporting_drillholes!$BB$4*[1]temp_Reporting_drillholes!$BB$5/31.1034768),AP65)</f>
        <v>0</v>
      </c>
      <c r="AV65" s="16" t="e">
        <f>IF(AR65&lt;&gt;"",(($AP65*[1]temp_Reporting_drillholes!$BB$4/31.1034768*[1]temp_Reporting_drillholes!$BB$5)+($AQ65*[1]temp_Reporting_drillholes!$BC$4/31.1034768*[1]temp_Reporting_drillholes!$BC$5)+($AR65*[1]temp_Reporting_drillholes!$BA$4/100*[1]temp_Reporting_drillholes!$BA$5)+($AS65*[1]temp_Reporting_drillholes!$BD$4/100*[1]temp_Reporting_drillholes!$BD$5)+($AT65*[1]temp_Reporting_drillholes!$BE$4/100*[1]temp_Reporting_drillholes!$BE$5))/([1]temp_Reporting_drillholes!$BA$4*[1]temp_Reporting_drillholes!$BA$5/100),($AP65*[1]temp_Reporting_drillholes!$BB$4/31.1034768*[1]temp_Reporting_drillholes!$BB$5)/([1]temp_Reporting_drillholes!$BA$4*[1]temp_Reporting_drillholes!$BA$5/100))</f>
        <v>#DIV/0!</v>
      </c>
      <c r="AW65" s="18">
        <f>IF(AR65&lt;&gt;"",($AP65*[1]temp_Reporting_drillholes!$BB$4/31.1034768)+($AQ65*[1]temp_Reporting_drillholes!$BC$4/31.1034768)+($AR65*[1]temp_Reporting_drillholes!$BA$4/100)+($AS65*[1]temp_Reporting_drillholes!$BD$4/100)+($AT65*[1]temp_Reporting_drillholes!$BE$4/100),($AP65*[1]temp_Reporting_drillholes!$BB$4/31.1034768))</f>
        <v>0</v>
      </c>
      <c r="AX65" s="19" t="str">
        <f>IF(AR65&lt;&gt;"",(AR65+($AS65*[1]temp_Reporting_drillholes!$BD$6)+($AT65*[1]temp_Reporting_drillholes!$BE$6)+($AP65*[1]temp_Reporting_drillholes!$BB$6)+($AQ65*[1]temp_Reporting_drillholes!$BC$6)),"")</f>
        <v/>
      </c>
      <c r="BF65" s="19"/>
      <c r="BG65" s="14"/>
      <c r="BI65" s="44"/>
      <c r="BJ65" s="44"/>
    </row>
    <row r="66" spans="1:62" s="20" customFormat="1" ht="12" customHeight="1" x14ac:dyDescent="0.25">
      <c r="A66" s="23" t="s">
        <v>219</v>
      </c>
      <c r="B66" s="20" t="s">
        <v>218</v>
      </c>
      <c r="C66" s="24">
        <v>1</v>
      </c>
      <c r="D66" s="48">
        <v>1.91</v>
      </c>
      <c r="E66" s="26">
        <f t="shared" ref="E66:E97" si="14">D66-C66</f>
        <v>0.90999999999999992</v>
      </c>
      <c r="F66" s="20" t="s">
        <v>55</v>
      </c>
      <c r="G66" s="27"/>
      <c r="J66" s="28"/>
      <c r="L66" s="20" t="s">
        <v>56</v>
      </c>
      <c r="M66" s="29" t="s">
        <v>57</v>
      </c>
      <c r="O66" s="27" t="s">
        <v>58</v>
      </c>
      <c r="P66" s="52" t="s">
        <v>59</v>
      </c>
      <c r="Q66" t="s">
        <v>60</v>
      </c>
      <c r="R66" s="27" t="s">
        <v>220</v>
      </c>
      <c r="S66" s="19"/>
      <c r="Y66" s="15"/>
      <c r="AO66" s="31">
        <f t="shared" ref="AO66:AO97" si="15">D66-C66</f>
        <v>0.90999999999999992</v>
      </c>
      <c r="AP66" s="14">
        <f t="shared" ref="AP66:AP97" si="16">IFERROR(AVERAGE(S66:U66),0)</f>
        <v>0</v>
      </c>
      <c r="AQ66" s="15" t="str">
        <f t="shared" ref="AQ66:AQ97" si="17">IFERROR(IF(AB66&lt;&gt;"",IF(AC66&lt;&gt;"",AC66,AB66*AB66/AB66),""),0)</f>
        <v/>
      </c>
      <c r="AR66" s="16" t="str">
        <f t="shared" ref="AR66:AR97" si="18">IFERROR(IF(Y66&lt;&gt;"",IF(Z66&lt;&gt;"",Z66/10000,Y66/10000),""),0)</f>
        <v/>
      </c>
      <c r="AS66" s="16" t="str">
        <f t="shared" ref="AS66:AS97" si="19">IFERROR(IF(W66&lt;&gt;"",IF(X66&lt;&gt;"",X66/10000,W66/10000),""),0)</f>
        <v/>
      </c>
      <c r="AT66" s="16" t="str">
        <f t="shared" ref="AT66:AT97" si="20">IFERROR(IF(V66&lt;&gt;"",V66/10000,""),0)</f>
        <v/>
      </c>
      <c r="AU66" s="17">
        <f>IF(AR66&lt;&gt;"",(($AP66*[1]temp_Reporting_drillholes!$BB$4/31.1034768*[1]temp_Reporting_drillholes!$BB$5)+($AQ66*[1]temp_Reporting_drillholes!$BC$4/31.1034768*[1]temp_Reporting_drillholes!$BC$5)+($AR66*[1]temp_Reporting_drillholes!$BA$4/100*[1]temp_Reporting_drillholes!$BA$5)+($AS66*[1]temp_Reporting_drillholes!$BD$4/100*[1]temp_Reporting_drillholes!$BD$5)+($AT66*[1]temp_Reporting_drillholes!$BE$4/100*[1]temp_Reporting_drillholes!$BE$5))/([1]temp_Reporting_drillholes!$BB$4*[1]temp_Reporting_drillholes!$BB$5/31.1034768),AP66)</f>
        <v>0</v>
      </c>
      <c r="AV66" s="16" t="e">
        <f>IF(AR66&lt;&gt;"",(($AP66*[1]temp_Reporting_drillholes!$BB$4/31.1034768*[1]temp_Reporting_drillholes!$BB$5)+($AQ66*[1]temp_Reporting_drillholes!$BC$4/31.1034768*[1]temp_Reporting_drillholes!$BC$5)+($AR66*[1]temp_Reporting_drillholes!$BA$4/100*[1]temp_Reporting_drillholes!$BA$5)+($AS66*[1]temp_Reporting_drillholes!$BD$4/100*[1]temp_Reporting_drillholes!$BD$5)+($AT66*[1]temp_Reporting_drillholes!$BE$4/100*[1]temp_Reporting_drillholes!$BE$5))/([1]temp_Reporting_drillholes!$BA$4*[1]temp_Reporting_drillholes!$BA$5/100),($AP66*[1]temp_Reporting_drillholes!$BB$4/31.1034768*[1]temp_Reporting_drillholes!$BB$5)/([1]temp_Reporting_drillholes!$BA$4*[1]temp_Reporting_drillholes!$BA$5/100))</f>
        <v>#DIV/0!</v>
      </c>
      <c r="AW66" s="18">
        <f>IF(AR66&lt;&gt;"",($AP66*[1]temp_Reporting_drillholes!$BB$4/31.1034768)+($AQ66*[1]temp_Reporting_drillholes!$BC$4/31.1034768)+($AR66*[1]temp_Reporting_drillholes!$BA$4/100)+($AS66*[1]temp_Reporting_drillholes!$BD$4/100)+($AT66*[1]temp_Reporting_drillholes!$BE$4/100),($AP66*[1]temp_Reporting_drillholes!$BB$4/31.1034768))</f>
        <v>0</v>
      </c>
      <c r="AX66" s="19" t="str">
        <f>IF(AR66&lt;&gt;"",(AR66+($AS66*[1]temp_Reporting_drillholes!$BD$6)+($AT66*[1]temp_Reporting_drillholes!$BE$6)+($AP66*[1]temp_Reporting_drillholes!$BB$6)+($AQ66*[1]temp_Reporting_drillholes!$BC$6)),"")</f>
        <v/>
      </c>
      <c r="BF66" s="19"/>
      <c r="BG66" s="14"/>
      <c r="BI66" s="33" t="s">
        <v>62</v>
      </c>
      <c r="BJ66" s="34" t="s">
        <v>63</v>
      </c>
    </row>
    <row r="67" spans="1:62" s="20" customFormat="1" ht="12" customHeight="1" x14ac:dyDescent="0.25">
      <c r="A67" s="23" t="s">
        <v>221</v>
      </c>
      <c r="B67" s="20" t="s">
        <v>218</v>
      </c>
      <c r="C67" s="48">
        <v>1.91</v>
      </c>
      <c r="D67" s="48">
        <v>2.5299999999999998</v>
      </c>
      <c r="E67" s="26">
        <f t="shared" si="14"/>
        <v>0.61999999999999988</v>
      </c>
      <c r="F67" s="20" t="s">
        <v>55</v>
      </c>
      <c r="G67" s="27"/>
      <c r="J67" s="28"/>
      <c r="L67" s="20" t="s">
        <v>56</v>
      </c>
      <c r="M67" s="29" t="s">
        <v>57</v>
      </c>
      <c r="O67" s="27" t="s">
        <v>58</v>
      </c>
      <c r="P67" s="52" t="s">
        <v>59</v>
      </c>
      <c r="Q67" t="s">
        <v>60</v>
      </c>
      <c r="R67" s="27" t="s">
        <v>222</v>
      </c>
      <c r="S67" s="19"/>
      <c r="Y67" s="15"/>
      <c r="AO67" s="31">
        <f t="shared" si="15"/>
        <v>0.61999999999999988</v>
      </c>
      <c r="AP67" s="14">
        <f t="shared" si="16"/>
        <v>0</v>
      </c>
      <c r="AQ67" s="15" t="str">
        <f t="shared" si="17"/>
        <v/>
      </c>
      <c r="AR67" s="16" t="str">
        <f t="shared" si="18"/>
        <v/>
      </c>
      <c r="AS67" s="16" t="str">
        <f t="shared" si="19"/>
        <v/>
      </c>
      <c r="AT67" s="16" t="str">
        <f t="shared" si="20"/>
        <v/>
      </c>
      <c r="AU67" s="17">
        <f>IF(AR67&lt;&gt;"",(($AP67*[1]temp_Reporting_drillholes!$BB$4/31.1034768*[1]temp_Reporting_drillholes!$BB$5)+($AQ67*[1]temp_Reporting_drillholes!$BC$4/31.1034768*[1]temp_Reporting_drillholes!$BC$5)+($AR67*[1]temp_Reporting_drillholes!$BA$4/100*[1]temp_Reporting_drillholes!$BA$5)+($AS67*[1]temp_Reporting_drillholes!$BD$4/100*[1]temp_Reporting_drillholes!$BD$5)+($AT67*[1]temp_Reporting_drillholes!$BE$4/100*[1]temp_Reporting_drillholes!$BE$5))/([1]temp_Reporting_drillholes!$BB$4*[1]temp_Reporting_drillholes!$BB$5/31.1034768),AP67)</f>
        <v>0</v>
      </c>
      <c r="AV67" s="16" t="e">
        <f>IF(AR67&lt;&gt;"",(($AP67*[1]temp_Reporting_drillholes!$BB$4/31.1034768*[1]temp_Reporting_drillholes!$BB$5)+($AQ67*[1]temp_Reporting_drillholes!$BC$4/31.1034768*[1]temp_Reporting_drillholes!$BC$5)+($AR67*[1]temp_Reporting_drillholes!$BA$4/100*[1]temp_Reporting_drillholes!$BA$5)+($AS67*[1]temp_Reporting_drillholes!$BD$4/100*[1]temp_Reporting_drillholes!$BD$5)+($AT67*[1]temp_Reporting_drillholes!$BE$4/100*[1]temp_Reporting_drillholes!$BE$5))/([1]temp_Reporting_drillholes!$BA$4*[1]temp_Reporting_drillholes!$BA$5/100),($AP67*[1]temp_Reporting_drillholes!$BB$4/31.1034768*[1]temp_Reporting_drillholes!$BB$5)/([1]temp_Reporting_drillholes!$BA$4*[1]temp_Reporting_drillholes!$BA$5/100))</f>
        <v>#DIV/0!</v>
      </c>
      <c r="AW67" s="18">
        <f>IF(AR67&lt;&gt;"",($AP67*[1]temp_Reporting_drillholes!$BB$4/31.1034768)+($AQ67*[1]temp_Reporting_drillholes!$BC$4/31.1034768)+($AR67*[1]temp_Reporting_drillholes!$BA$4/100)+($AS67*[1]temp_Reporting_drillholes!$BD$4/100)+($AT67*[1]temp_Reporting_drillholes!$BE$4/100),($AP67*[1]temp_Reporting_drillholes!$BB$4/31.1034768))</f>
        <v>0</v>
      </c>
      <c r="AX67" s="19" t="str">
        <f>IF(AR67&lt;&gt;"",(AR67+($AS67*[1]temp_Reporting_drillholes!$BD$6)+($AT67*[1]temp_Reporting_drillholes!$BE$6)+($AP67*[1]temp_Reporting_drillholes!$BB$6)+($AQ67*[1]temp_Reporting_drillholes!$BC$6)),"")</f>
        <v/>
      </c>
      <c r="BF67" s="19"/>
      <c r="BG67" s="14"/>
      <c r="BI67" s="33" t="s">
        <v>62</v>
      </c>
      <c r="BJ67" s="34" t="s">
        <v>63</v>
      </c>
    </row>
    <row r="68" spans="1:62" s="20" customFormat="1" ht="12" customHeight="1" x14ac:dyDescent="0.25">
      <c r="A68" s="23" t="s">
        <v>223</v>
      </c>
      <c r="B68" s="20" t="s">
        <v>218</v>
      </c>
      <c r="C68" s="48">
        <v>2.5299999999999998</v>
      </c>
      <c r="D68" s="48">
        <v>3.27</v>
      </c>
      <c r="E68" s="26">
        <f t="shared" si="14"/>
        <v>0.74000000000000021</v>
      </c>
      <c r="F68" s="20" t="s">
        <v>55</v>
      </c>
      <c r="G68" s="27"/>
      <c r="J68" s="28"/>
      <c r="L68" s="20" t="s">
        <v>56</v>
      </c>
      <c r="M68" s="29" t="s">
        <v>57</v>
      </c>
      <c r="O68" s="27" t="s">
        <v>58</v>
      </c>
      <c r="P68" s="52" t="s">
        <v>59</v>
      </c>
      <c r="Q68" t="s">
        <v>60</v>
      </c>
      <c r="R68" s="27" t="s">
        <v>224</v>
      </c>
      <c r="S68" s="19"/>
      <c r="Y68" s="15"/>
      <c r="AO68" s="31">
        <f t="shared" si="15"/>
        <v>0.74000000000000021</v>
      </c>
      <c r="AP68" s="14">
        <f t="shared" si="16"/>
        <v>0</v>
      </c>
      <c r="AQ68" s="15" t="str">
        <f t="shared" si="17"/>
        <v/>
      </c>
      <c r="AR68" s="16" t="str">
        <f t="shared" si="18"/>
        <v/>
      </c>
      <c r="AS68" s="16" t="str">
        <f t="shared" si="19"/>
        <v/>
      </c>
      <c r="AT68" s="16" t="str">
        <f t="shared" si="20"/>
        <v/>
      </c>
      <c r="AU68" s="17">
        <f>IF(AR68&lt;&gt;"",(($AP68*[1]temp_Reporting_drillholes!$BB$4/31.1034768*[1]temp_Reporting_drillholes!$BB$5)+($AQ68*[1]temp_Reporting_drillholes!$BC$4/31.1034768*[1]temp_Reporting_drillholes!$BC$5)+($AR68*[1]temp_Reporting_drillholes!$BA$4/100*[1]temp_Reporting_drillholes!$BA$5)+($AS68*[1]temp_Reporting_drillholes!$BD$4/100*[1]temp_Reporting_drillholes!$BD$5)+($AT68*[1]temp_Reporting_drillholes!$BE$4/100*[1]temp_Reporting_drillholes!$BE$5))/([1]temp_Reporting_drillholes!$BB$4*[1]temp_Reporting_drillholes!$BB$5/31.1034768),AP68)</f>
        <v>0</v>
      </c>
      <c r="AV68" s="16" t="e">
        <f>IF(AR68&lt;&gt;"",(($AP68*[1]temp_Reporting_drillholes!$BB$4/31.1034768*[1]temp_Reporting_drillholes!$BB$5)+($AQ68*[1]temp_Reporting_drillholes!$BC$4/31.1034768*[1]temp_Reporting_drillholes!$BC$5)+($AR68*[1]temp_Reporting_drillholes!$BA$4/100*[1]temp_Reporting_drillholes!$BA$5)+($AS68*[1]temp_Reporting_drillholes!$BD$4/100*[1]temp_Reporting_drillholes!$BD$5)+($AT68*[1]temp_Reporting_drillholes!$BE$4/100*[1]temp_Reporting_drillholes!$BE$5))/([1]temp_Reporting_drillholes!$BA$4*[1]temp_Reporting_drillholes!$BA$5/100),($AP68*[1]temp_Reporting_drillholes!$BB$4/31.1034768*[1]temp_Reporting_drillholes!$BB$5)/([1]temp_Reporting_drillholes!$BA$4*[1]temp_Reporting_drillholes!$BA$5/100))</f>
        <v>#DIV/0!</v>
      </c>
      <c r="AW68" s="18">
        <f>IF(AR68&lt;&gt;"",($AP68*[1]temp_Reporting_drillholes!$BB$4/31.1034768)+($AQ68*[1]temp_Reporting_drillholes!$BC$4/31.1034768)+($AR68*[1]temp_Reporting_drillholes!$BA$4/100)+($AS68*[1]temp_Reporting_drillholes!$BD$4/100)+($AT68*[1]temp_Reporting_drillholes!$BE$4/100),($AP68*[1]temp_Reporting_drillholes!$BB$4/31.1034768))</f>
        <v>0</v>
      </c>
      <c r="AX68" s="19" t="str">
        <f>IF(AR68&lt;&gt;"",(AR68+($AS68*[1]temp_Reporting_drillholes!$BD$6)+($AT68*[1]temp_Reporting_drillholes!$BE$6)+($AP68*[1]temp_Reporting_drillholes!$BB$6)+($AQ68*[1]temp_Reporting_drillholes!$BC$6)),"")</f>
        <v/>
      </c>
      <c r="BF68" s="19"/>
      <c r="BG68" s="14"/>
      <c r="BI68" s="33" t="s">
        <v>62</v>
      </c>
      <c r="BJ68" s="34" t="s">
        <v>63</v>
      </c>
    </row>
    <row r="69" spans="1:62" s="20" customFormat="1" ht="12" customHeight="1" x14ac:dyDescent="0.25">
      <c r="A69" s="23" t="s">
        <v>225</v>
      </c>
      <c r="B69" s="20" t="s">
        <v>218</v>
      </c>
      <c r="C69" s="48">
        <v>3.27</v>
      </c>
      <c r="D69" s="24">
        <v>3.5</v>
      </c>
      <c r="E69" s="26">
        <f t="shared" si="14"/>
        <v>0.22999999999999998</v>
      </c>
      <c r="F69" s="20" t="s">
        <v>55</v>
      </c>
      <c r="G69" s="27"/>
      <c r="J69" s="28"/>
      <c r="L69" s="20" t="s">
        <v>56</v>
      </c>
      <c r="M69" s="29" t="s">
        <v>57</v>
      </c>
      <c r="O69" s="27" t="s">
        <v>58</v>
      </c>
      <c r="P69" s="53" t="s">
        <v>59</v>
      </c>
      <c r="Q69" t="s">
        <v>60</v>
      </c>
      <c r="R69" s="27" t="s">
        <v>226</v>
      </c>
      <c r="S69" s="19"/>
      <c r="Y69" s="15"/>
      <c r="AO69" s="31">
        <f t="shared" si="15"/>
        <v>0.22999999999999998</v>
      </c>
      <c r="AP69" s="14">
        <f t="shared" si="16"/>
        <v>0</v>
      </c>
      <c r="AQ69" s="15" t="str">
        <f t="shared" si="17"/>
        <v/>
      </c>
      <c r="AR69" s="16" t="str">
        <f t="shared" si="18"/>
        <v/>
      </c>
      <c r="AS69" s="16" t="str">
        <f t="shared" si="19"/>
        <v/>
      </c>
      <c r="AT69" s="16" t="str">
        <f t="shared" si="20"/>
        <v/>
      </c>
      <c r="AU69" s="17">
        <f>IF(AR69&lt;&gt;"",(($AP69*[1]temp_Reporting_drillholes!$BB$4/31.1034768*[1]temp_Reporting_drillholes!$BB$5)+($AQ69*[1]temp_Reporting_drillholes!$BC$4/31.1034768*[1]temp_Reporting_drillholes!$BC$5)+($AR69*[1]temp_Reporting_drillholes!$BA$4/100*[1]temp_Reporting_drillholes!$BA$5)+($AS69*[1]temp_Reporting_drillholes!$BD$4/100*[1]temp_Reporting_drillholes!$BD$5)+($AT69*[1]temp_Reporting_drillholes!$BE$4/100*[1]temp_Reporting_drillholes!$BE$5))/([1]temp_Reporting_drillholes!$BB$4*[1]temp_Reporting_drillholes!$BB$5/31.1034768),AP69)</f>
        <v>0</v>
      </c>
      <c r="AV69" s="16" t="e">
        <f>IF(AR69&lt;&gt;"",(($AP69*[1]temp_Reporting_drillholes!$BB$4/31.1034768*[1]temp_Reporting_drillholes!$BB$5)+($AQ69*[1]temp_Reporting_drillholes!$BC$4/31.1034768*[1]temp_Reporting_drillholes!$BC$5)+($AR69*[1]temp_Reporting_drillholes!$BA$4/100*[1]temp_Reporting_drillholes!$BA$5)+($AS69*[1]temp_Reporting_drillholes!$BD$4/100*[1]temp_Reporting_drillholes!$BD$5)+($AT69*[1]temp_Reporting_drillholes!$BE$4/100*[1]temp_Reporting_drillholes!$BE$5))/([1]temp_Reporting_drillholes!$BA$4*[1]temp_Reporting_drillholes!$BA$5/100),($AP69*[1]temp_Reporting_drillholes!$BB$4/31.1034768*[1]temp_Reporting_drillholes!$BB$5)/([1]temp_Reporting_drillholes!$BA$4*[1]temp_Reporting_drillholes!$BA$5/100))</f>
        <v>#DIV/0!</v>
      </c>
      <c r="AW69" s="18">
        <f>IF(AR69&lt;&gt;"",($AP69*[1]temp_Reporting_drillholes!$BB$4/31.1034768)+($AQ69*[1]temp_Reporting_drillholes!$BC$4/31.1034768)+($AR69*[1]temp_Reporting_drillholes!$BA$4/100)+($AS69*[1]temp_Reporting_drillholes!$BD$4/100)+($AT69*[1]temp_Reporting_drillholes!$BE$4/100),($AP69*[1]temp_Reporting_drillholes!$BB$4/31.1034768))</f>
        <v>0</v>
      </c>
      <c r="AX69" s="19" t="str">
        <f>IF(AR69&lt;&gt;"",(AR69+($AS69*[1]temp_Reporting_drillholes!$BD$6)+($AT69*[1]temp_Reporting_drillholes!$BE$6)+($AP69*[1]temp_Reporting_drillholes!$BB$6)+($AQ69*[1]temp_Reporting_drillholes!$BC$6)),"")</f>
        <v/>
      </c>
      <c r="BF69" s="19"/>
      <c r="BG69" s="14"/>
      <c r="BI69" s="33" t="s">
        <v>62</v>
      </c>
      <c r="BJ69" s="34" t="s">
        <v>63</v>
      </c>
    </row>
    <row r="70" spans="1:62" s="20" customFormat="1" ht="12" customHeight="1" x14ac:dyDescent="0.2">
      <c r="A70" s="37" t="s">
        <v>227</v>
      </c>
      <c r="B70" s="38" t="s">
        <v>228</v>
      </c>
      <c r="C70" s="39">
        <v>0</v>
      </c>
      <c r="D70" s="39">
        <v>0.95</v>
      </c>
      <c r="E70" s="40">
        <f t="shared" si="14"/>
        <v>0.95</v>
      </c>
      <c r="F70" s="38" t="s">
        <v>120</v>
      </c>
      <c r="G70" s="27"/>
      <c r="H70" s="38"/>
      <c r="I70" s="38"/>
      <c r="J70" s="41"/>
      <c r="K70" s="38"/>
      <c r="L70" s="38"/>
      <c r="M70" s="42"/>
      <c r="N70" s="38"/>
      <c r="O70" s="27"/>
      <c r="P70" s="51" t="s">
        <v>188</v>
      </c>
      <c r="Q70" s="27"/>
      <c r="R70" s="37" t="s">
        <v>227</v>
      </c>
      <c r="S70" s="19"/>
      <c r="Y70" s="15"/>
      <c r="AO70" s="31">
        <f t="shared" si="15"/>
        <v>0.95</v>
      </c>
      <c r="AP70" s="14">
        <f t="shared" si="16"/>
        <v>0</v>
      </c>
      <c r="AQ70" s="15" t="str">
        <f t="shared" si="17"/>
        <v/>
      </c>
      <c r="AR70" s="16" t="str">
        <f t="shared" si="18"/>
        <v/>
      </c>
      <c r="AS70" s="16" t="str">
        <f t="shared" si="19"/>
        <v/>
      </c>
      <c r="AT70" s="16" t="str">
        <f t="shared" si="20"/>
        <v/>
      </c>
      <c r="AU70" s="17">
        <f>IF(AR70&lt;&gt;"",(($AP70*[1]temp_Reporting_drillholes!$BB$4/31.1034768*[1]temp_Reporting_drillholes!$BB$5)+($AQ70*[1]temp_Reporting_drillholes!$BC$4/31.1034768*[1]temp_Reporting_drillholes!$BC$5)+($AR70*[1]temp_Reporting_drillholes!$BA$4/100*[1]temp_Reporting_drillholes!$BA$5)+($AS70*[1]temp_Reporting_drillholes!$BD$4/100*[1]temp_Reporting_drillholes!$BD$5)+($AT70*[1]temp_Reporting_drillholes!$BE$4/100*[1]temp_Reporting_drillholes!$BE$5))/([1]temp_Reporting_drillholes!$BB$4*[1]temp_Reporting_drillholes!$BB$5/31.1034768),AP70)</f>
        <v>0</v>
      </c>
      <c r="AV70" s="16" t="e">
        <f>IF(AR70&lt;&gt;"",(($AP70*[1]temp_Reporting_drillholes!$BB$4/31.1034768*[1]temp_Reporting_drillholes!$BB$5)+($AQ70*[1]temp_Reporting_drillholes!$BC$4/31.1034768*[1]temp_Reporting_drillholes!$BC$5)+($AR70*[1]temp_Reporting_drillholes!$BA$4/100*[1]temp_Reporting_drillholes!$BA$5)+($AS70*[1]temp_Reporting_drillholes!$BD$4/100*[1]temp_Reporting_drillholes!$BD$5)+($AT70*[1]temp_Reporting_drillholes!$BE$4/100*[1]temp_Reporting_drillholes!$BE$5))/([1]temp_Reporting_drillholes!$BA$4*[1]temp_Reporting_drillholes!$BA$5/100),($AP70*[1]temp_Reporting_drillholes!$BB$4/31.1034768*[1]temp_Reporting_drillholes!$BB$5)/([1]temp_Reporting_drillholes!$BA$4*[1]temp_Reporting_drillholes!$BA$5/100))</f>
        <v>#DIV/0!</v>
      </c>
      <c r="AW70" s="18">
        <f>IF(AR70&lt;&gt;"",($AP70*[1]temp_Reporting_drillholes!$BB$4/31.1034768)+($AQ70*[1]temp_Reporting_drillholes!$BC$4/31.1034768)+($AR70*[1]temp_Reporting_drillholes!$BA$4/100)+($AS70*[1]temp_Reporting_drillholes!$BD$4/100)+($AT70*[1]temp_Reporting_drillholes!$BE$4/100),($AP70*[1]temp_Reporting_drillholes!$BB$4/31.1034768))</f>
        <v>0</v>
      </c>
      <c r="AX70" s="19" t="str">
        <f>IF(AR70&lt;&gt;"",(AR70+($AS70*[1]temp_Reporting_drillholes!$BD$6)+($AT70*[1]temp_Reporting_drillholes!$BE$6)+($AP70*[1]temp_Reporting_drillholes!$BB$6)+($AQ70*[1]temp_Reporting_drillholes!$BC$6)),"")</f>
        <v/>
      </c>
      <c r="BF70" s="19"/>
      <c r="BG70" s="14"/>
      <c r="BI70" s="44"/>
      <c r="BJ70" s="44"/>
    </row>
    <row r="71" spans="1:62" s="20" customFormat="1" ht="12" customHeight="1" x14ac:dyDescent="0.25">
      <c r="A71" s="23" t="s">
        <v>229</v>
      </c>
      <c r="B71" s="20" t="s">
        <v>228</v>
      </c>
      <c r="C71" s="24">
        <v>0.95</v>
      </c>
      <c r="D71" s="48">
        <v>1.48</v>
      </c>
      <c r="E71" s="26">
        <f t="shared" si="14"/>
        <v>0.53</v>
      </c>
      <c r="F71" s="20" t="s">
        <v>55</v>
      </c>
      <c r="G71" s="27"/>
      <c r="J71" s="28"/>
      <c r="L71" s="20" t="s">
        <v>56</v>
      </c>
      <c r="M71" s="29" t="s">
        <v>57</v>
      </c>
      <c r="O71" s="27" t="s">
        <v>58</v>
      </c>
      <c r="P71" s="52" t="s">
        <v>59</v>
      </c>
      <c r="Q71" t="s">
        <v>60</v>
      </c>
      <c r="R71" s="27" t="s">
        <v>230</v>
      </c>
      <c r="S71" s="19"/>
      <c r="Y71" s="15"/>
      <c r="AO71" s="31">
        <f t="shared" si="15"/>
        <v>0.53</v>
      </c>
      <c r="AP71" s="14">
        <f t="shared" si="16"/>
        <v>0</v>
      </c>
      <c r="AQ71" s="15" t="str">
        <f t="shared" si="17"/>
        <v/>
      </c>
      <c r="AR71" s="16" t="str">
        <f t="shared" si="18"/>
        <v/>
      </c>
      <c r="AS71" s="16" t="str">
        <f t="shared" si="19"/>
        <v/>
      </c>
      <c r="AT71" s="16" t="str">
        <f t="shared" si="20"/>
        <v/>
      </c>
      <c r="AU71" s="17">
        <f>IF(AR71&lt;&gt;"",(($AP71*[1]temp_Reporting_drillholes!$BB$4/31.1034768*[1]temp_Reporting_drillholes!$BB$5)+($AQ71*[1]temp_Reporting_drillholes!$BC$4/31.1034768*[1]temp_Reporting_drillholes!$BC$5)+($AR71*[1]temp_Reporting_drillholes!$BA$4/100*[1]temp_Reporting_drillholes!$BA$5)+($AS71*[1]temp_Reporting_drillholes!$BD$4/100*[1]temp_Reporting_drillholes!$BD$5)+($AT71*[1]temp_Reporting_drillholes!$BE$4/100*[1]temp_Reporting_drillholes!$BE$5))/([1]temp_Reporting_drillholes!$BB$4*[1]temp_Reporting_drillholes!$BB$5/31.1034768),AP71)</f>
        <v>0</v>
      </c>
      <c r="AV71" s="16" t="e">
        <f>IF(AR71&lt;&gt;"",(($AP71*[1]temp_Reporting_drillholes!$BB$4/31.1034768*[1]temp_Reporting_drillholes!$BB$5)+($AQ71*[1]temp_Reporting_drillholes!$BC$4/31.1034768*[1]temp_Reporting_drillholes!$BC$5)+($AR71*[1]temp_Reporting_drillholes!$BA$4/100*[1]temp_Reporting_drillholes!$BA$5)+($AS71*[1]temp_Reporting_drillholes!$BD$4/100*[1]temp_Reporting_drillholes!$BD$5)+($AT71*[1]temp_Reporting_drillholes!$BE$4/100*[1]temp_Reporting_drillholes!$BE$5))/([1]temp_Reporting_drillholes!$BA$4*[1]temp_Reporting_drillholes!$BA$5/100),($AP71*[1]temp_Reporting_drillholes!$BB$4/31.1034768*[1]temp_Reporting_drillholes!$BB$5)/([1]temp_Reporting_drillholes!$BA$4*[1]temp_Reporting_drillholes!$BA$5/100))</f>
        <v>#DIV/0!</v>
      </c>
      <c r="AW71" s="18">
        <f>IF(AR71&lt;&gt;"",($AP71*[1]temp_Reporting_drillholes!$BB$4/31.1034768)+($AQ71*[1]temp_Reporting_drillholes!$BC$4/31.1034768)+($AR71*[1]temp_Reporting_drillholes!$BA$4/100)+($AS71*[1]temp_Reporting_drillholes!$BD$4/100)+($AT71*[1]temp_Reporting_drillholes!$BE$4/100),($AP71*[1]temp_Reporting_drillholes!$BB$4/31.1034768))</f>
        <v>0</v>
      </c>
      <c r="AX71" s="19" t="str">
        <f>IF(AR71&lt;&gt;"",(AR71+($AS71*[1]temp_Reporting_drillholes!$BD$6)+($AT71*[1]temp_Reporting_drillholes!$BE$6)+($AP71*[1]temp_Reporting_drillholes!$BB$6)+($AQ71*[1]temp_Reporting_drillholes!$BC$6)),"")</f>
        <v/>
      </c>
      <c r="BF71" s="19"/>
      <c r="BG71" s="14"/>
      <c r="BI71" s="33" t="s">
        <v>62</v>
      </c>
      <c r="BJ71" s="34" t="s">
        <v>63</v>
      </c>
    </row>
    <row r="72" spans="1:62" s="20" customFormat="1" ht="12" customHeight="1" x14ac:dyDescent="0.25">
      <c r="A72" s="23" t="s">
        <v>231</v>
      </c>
      <c r="B72" s="20" t="s">
        <v>228</v>
      </c>
      <c r="C72" s="48">
        <v>1.48</v>
      </c>
      <c r="D72" s="48">
        <v>2.16</v>
      </c>
      <c r="E72" s="26">
        <f t="shared" si="14"/>
        <v>0.68000000000000016</v>
      </c>
      <c r="F72" s="20" t="s">
        <v>55</v>
      </c>
      <c r="G72" s="27"/>
      <c r="J72" s="28"/>
      <c r="L72" s="20" t="s">
        <v>56</v>
      </c>
      <c r="M72" s="29" t="s">
        <v>57</v>
      </c>
      <c r="O72" s="27" t="s">
        <v>58</v>
      </c>
      <c r="P72" s="52" t="s">
        <v>59</v>
      </c>
      <c r="Q72" t="s">
        <v>60</v>
      </c>
      <c r="R72" s="27" t="s">
        <v>232</v>
      </c>
      <c r="S72" s="19"/>
      <c r="Y72" s="15"/>
      <c r="AO72" s="31">
        <f t="shared" si="15"/>
        <v>0.68000000000000016</v>
      </c>
      <c r="AP72" s="14">
        <f t="shared" si="16"/>
        <v>0</v>
      </c>
      <c r="AQ72" s="15" t="str">
        <f t="shared" si="17"/>
        <v/>
      </c>
      <c r="AR72" s="16" t="str">
        <f t="shared" si="18"/>
        <v/>
      </c>
      <c r="AS72" s="16" t="str">
        <f t="shared" si="19"/>
        <v/>
      </c>
      <c r="AT72" s="16" t="str">
        <f t="shared" si="20"/>
        <v/>
      </c>
      <c r="AU72" s="17">
        <f>IF(AR72&lt;&gt;"",(($AP72*[1]temp_Reporting_drillholes!$BB$4/31.1034768*[1]temp_Reporting_drillholes!$BB$5)+($AQ72*[1]temp_Reporting_drillholes!$BC$4/31.1034768*[1]temp_Reporting_drillholes!$BC$5)+($AR72*[1]temp_Reporting_drillholes!$BA$4/100*[1]temp_Reporting_drillholes!$BA$5)+($AS72*[1]temp_Reporting_drillholes!$BD$4/100*[1]temp_Reporting_drillholes!$BD$5)+($AT72*[1]temp_Reporting_drillholes!$BE$4/100*[1]temp_Reporting_drillholes!$BE$5))/([1]temp_Reporting_drillholes!$BB$4*[1]temp_Reporting_drillholes!$BB$5/31.1034768),AP72)</f>
        <v>0</v>
      </c>
      <c r="AV72" s="16" t="e">
        <f>IF(AR72&lt;&gt;"",(($AP72*[1]temp_Reporting_drillholes!$BB$4/31.1034768*[1]temp_Reporting_drillholes!$BB$5)+($AQ72*[1]temp_Reporting_drillholes!$BC$4/31.1034768*[1]temp_Reporting_drillholes!$BC$5)+($AR72*[1]temp_Reporting_drillholes!$BA$4/100*[1]temp_Reporting_drillholes!$BA$5)+($AS72*[1]temp_Reporting_drillholes!$BD$4/100*[1]temp_Reporting_drillholes!$BD$5)+($AT72*[1]temp_Reporting_drillholes!$BE$4/100*[1]temp_Reporting_drillholes!$BE$5))/([1]temp_Reporting_drillholes!$BA$4*[1]temp_Reporting_drillholes!$BA$5/100),($AP72*[1]temp_Reporting_drillholes!$BB$4/31.1034768*[1]temp_Reporting_drillholes!$BB$5)/([1]temp_Reporting_drillholes!$BA$4*[1]temp_Reporting_drillholes!$BA$5/100))</f>
        <v>#DIV/0!</v>
      </c>
      <c r="AW72" s="18">
        <f>IF(AR72&lt;&gt;"",($AP72*[1]temp_Reporting_drillholes!$BB$4/31.1034768)+($AQ72*[1]temp_Reporting_drillholes!$BC$4/31.1034768)+($AR72*[1]temp_Reporting_drillholes!$BA$4/100)+($AS72*[1]temp_Reporting_drillholes!$BD$4/100)+($AT72*[1]temp_Reporting_drillholes!$BE$4/100),($AP72*[1]temp_Reporting_drillholes!$BB$4/31.1034768))</f>
        <v>0</v>
      </c>
      <c r="AX72" s="19" t="str">
        <f>IF(AR72&lt;&gt;"",(AR72+($AS72*[1]temp_Reporting_drillholes!$BD$6)+($AT72*[1]temp_Reporting_drillholes!$BE$6)+($AP72*[1]temp_Reporting_drillholes!$BB$6)+($AQ72*[1]temp_Reporting_drillholes!$BC$6)),"")</f>
        <v/>
      </c>
      <c r="BF72" s="19"/>
      <c r="BG72" s="14"/>
      <c r="BI72" s="33" t="s">
        <v>62</v>
      </c>
      <c r="BJ72" s="34" t="s">
        <v>63</v>
      </c>
    </row>
    <row r="73" spans="1:62" s="20" customFormat="1" ht="12" customHeight="1" x14ac:dyDescent="0.25">
      <c r="A73" s="23" t="s">
        <v>233</v>
      </c>
      <c r="B73" s="20" t="s">
        <v>228</v>
      </c>
      <c r="C73" s="48">
        <v>2.16</v>
      </c>
      <c r="D73" s="24">
        <v>2.9</v>
      </c>
      <c r="E73" s="26">
        <f t="shared" si="14"/>
        <v>0.73999999999999977</v>
      </c>
      <c r="F73" s="20" t="s">
        <v>55</v>
      </c>
      <c r="G73" s="27"/>
      <c r="J73" s="28"/>
      <c r="L73" s="20" t="s">
        <v>56</v>
      </c>
      <c r="M73" s="29" t="s">
        <v>57</v>
      </c>
      <c r="O73" s="27" t="s">
        <v>58</v>
      </c>
      <c r="P73" s="53" t="s">
        <v>59</v>
      </c>
      <c r="Q73" t="s">
        <v>60</v>
      </c>
      <c r="R73" s="27" t="s">
        <v>234</v>
      </c>
      <c r="S73" s="19"/>
      <c r="Y73" s="15"/>
      <c r="AO73" s="31">
        <f t="shared" si="15"/>
        <v>0.73999999999999977</v>
      </c>
      <c r="AP73" s="14">
        <f t="shared" si="16"/>
        <v>0</v>
      </c>
      <c r="AQ73" s="15" t="str">
        <f t="shared" si="17"/>
        <v/>
      </c>
      <c r="AR73" s="16" t="str">
        <f t="shared" si="18"/>
        <v/>
      </c>
      <c r="AS73" s="16" t="str">
        <f t="shared" si="19"/>
        <v/>
      </c>
      <c r="AT73" s="16" t="str">
        <f t="shared" si="20"/>
        <v/>
      </c>
      <c r="AU73" s="17">
        <f>IF(AR73&lt;&gt;"",(($AP73*[1]temp_Reporting_drillholes!$BB$4/31.1034768*[1]temp_Reporting_drillholes!$BB$5)+($AQ73*[1]temp_Reporting_drillholes!$BC$4/31.1034768*[1]temp_Reporting_drillholes!$BC$5)+($AR73*[1]temp_Reporting_drillholes!$BA$4/100*[1]temp_Reporting_drillholes!$BA$5)+($AS73*[1]temp_Reporting_drillholes!$BD$4/100*[1]temp_Reporting_drillholes!$BD$5)+($AT73*[1]temp_Reporting_drillholes!$BE$4/100*[1]temp_Reporting_drillholes!$BE$5))/([1]temp_Reporting_drillholes!$BB$4*[1]temp_Reporting_drillholes!$BB$5/31.1034768),AP73)</f>
        <v>0</v>
      </c>
      <c r="AV73" s="16" t="e">
        <f>IF(AR73&lt;&gt;"",(($AP73*[1]temp_Reporting_drillholes!$BB$4/31.1034768*[1]temp_Reporting_drillholes!$BB$5)+($AQ73*[1]temp_Reporting_drillholes!$BC$4/31.1034768*[1]temp_Reporting_drillholes!$BC$5)+($AR73*[1]temp_Reporting_drillholes!$BA$4/100*[1]temp_Reporting_drillholes!$BA$5)+($AS73*[1]temp_Reporting_drillholes!$BD$4/100*[1]temp_Reporting_drillholes!$BD$5)+($AT73*[1]temp_Reporting_drillholes!$BE$4/100*[1]temp_Reporting_drillholes!$BE$5))/([1]temp_Reporting_drillholes!$BA$4*[1]temp_Reporting_drillholes!$BA$5/100),($AP73*[1]temp_Reporting_drillholes!$BB$4/31.1034768*[1]temp_Reporting_drillholes!$BB$5)/([1]temp_Reporting_drillholes!$BA$4*[1]temp_Reporting_drillholes!$BA$5/100))</f>
        <v>#DIV/0!</v>
      </c>
      <c r="AW73" s="18">
        <f>IF(AR73&lt;&gt;"",($AP73*[1]temp_Reporting_drillholes!$BB$4/31.1034768)+($AQ73*[1]temp_Reporting_drillholes!$BC$4/31.1034768)+($AR73*[1]temp_Reporting_drillholes!$BA$4/100)+($AS73*[1]temp_Reporting_drillholes!$BD$4/100)+($AT73*[1]temp_Reporting_drillholes!$BE$4/100),($AP73*[1]temp_Reporting_drillholes!$BB$4/31.1034768))</f>
        <v>0</v>
      </c>
      <c r="AX73" s="19" t="str">
        <f>IF(AR73&lt;&gt;"",(AR73+($AS73*[1]temp_Reporting_drillholes!$BD$6)+($AT73*[1]temp_Reporting_drillholes!$BE$6)+($AP73*[1]temp_Reporting_drillholes!$BB$6)+($AQ73*[1]temp_Reporting_drillholes!$BC$6)),"")</f>
        <v/>
      </c>
      <c r="BF73" s="19"/>
      <c r="BG73" s="14"/>
      <c r="BI73" s="33" t="s">
        <v>62</v>
      </c>
      <c r="BJ73" s="34" t="s">
        <v>63</v>
      </c>
    </row>
    <row r="74" spans="1:62" s="20" customFormat="1" ht="12" customHeight="1" x14ac:dyDescent="0.2">
      <c r="A74" s="37" t="s">
        <v>235</v>
      </c>
      <c r="B74" s="38" t="s">
        <v>236</v>
      </c>
      <c r="C74" s="39">
        <v>0</v>
      </c>
      <c r="D74" s="25">
        <v>1.32</v>
      </c>
      <c r="E74" s="40">
        <f t="shared" si="14"/>
        <v>1.32</v>
      </c>
      <c r="F74" s="38" t="s">
        <v>120</v>
      </c>
      <c r="G74" s="27"/>
      <c r="H74" s="38"/>
      <c r="I74" s="38"/>
      <c r="J74" s="41"/>
      <c r="K74" s="38"/>
      <c r="L74" s="38"/>
      <c r="M74" s="42"/>
      <c r="N74" s="38"/>
      <c r="O74" s="27"/>
      <c r="P74" s="51" t="s">
        <v>188</v>
      </c>
      <c r="Q74" s="27"/>
      <c r="R74" s="37" t="s">
        <v>235</v>
      </c>
      <c r="S74" s="19"/>
      <c r="Y74" s="15"/>
      <c r="AO74" s="31">
        <f t="shared" si="15"/>
        <v>1.32</v>
      </c>
      <c r="AP74" s="14">
        <f t="shared" si="16"/>
        <v>0</v>
      </c>
      <c r="AQ74" s="15" t="str">
        <f t="shared" si="17"/>
        <v/>
      </c>
      <c r="AR74" s="16" t="str">
        <f t="shared" si="18"/>
        <v/>
      </c>
      <c r="AS74" s="16" t="str">
        <f t="shared" si="19"/>
        <v/>
      </c>
      <c r="AT74" s="16" t="str">
        <f t="shared" si="20"/>
        <v/>
      </c>
      <c r="AU74" s="17">
        <f>IF(AR74&lt;&gt;"",(($AP74*[1]temp_Reporting_drillholes!$BB$4/31.1034768*[1]temp_Reporting_drillholes!$BB$5)+($AQ74*[1]temp_Reporting_drillholes!$BC$4/31.1034768*[1]temp_Reporting_drillholes!$BC$5)+($AR74*[1]temp_Reporting_drillholes!$BA$4/100*[1]temp_Reporting_drillholes!$BA$5)+($AS74*[1]temp_Reporting_drillholes!$BD$4/100*[1]temp_Reporting_drillholes!$BD$5)+($AT74*[1]temp_Reporting_drillholes!$BE$4/100*[1]temp_Reporting_drillholes!$BE$5))/([1]temp_Reporting_drillholes!$BB$4*[1]temp_Reporting_drillholes!$BB$5/31.1034768),AP74)</f>
        <v>0</v>
      </c>
      <c r="AV74" s="16" t="e">
        <f>IF(AR74&lt;&gt;"",(($AP74*[1]temp_Reporting_drillholes!$BB$4/31.1034768*[1]temp_Reporting_drillholes!$BB$5)+($AQ74*[1]temp_Reporting_drillholes!$BC$4/31.1034768*[1]temp_Reporting_drillholes!$BC$5)+($AR74*[1]temp_Reporting_drillholes!$BA$4/100*[1]temp_Reporting_drillholes!$BA$5)+($AS74*[1]temp_Reporting_drillholes!$BD$4/100*[1]temp_Reporting_drillholes!$BD$5)+($AT74*[1]temp_Reporting_drillholes!$BE$4/100*[1]temp_Reporting_drillholes!$BE$5))/([1]temp_Reporting_drillholes!$BA$4*[1]temp_Reporting_drillholes!$BA$5/100),($AP74*[1]temp_Reporting_drillholes!$BB$4/31.1034768*[1]temp_Reporting_drillholes!$BB$5)/([1]temp_Reporting_drillholes!$BA$4*[1]temp_Reporting_drillholes!$BA$5/100))</f>
        <v>#DIV/0!</v>
      </c>
      <c r="AW74" s="18">
        <f>IF(AR74&lt;&gt;"",($AP74*[1]temp_Reporting_drillholes!$BB$4/31.1034768)+($AQ74*[1]temp_Reporting_drillholes!$BC$4/31.1034768)+($AR74*[1]temp_Reporting_drillholes!$BA$4/100)+($AS74*[1]temp_Reporting_drillholes!$BD$4/100)+($AT74*[1]temp_Reporting_drillholes!$BE$4/100),($AP74*[1]temp_Reporting_drillholes!$BB$4/31.1034768))</f>
        <v>0</v>
      </c>
      <c r="AX74" s="19" t="str">
        <f>IF(AR74&lt;&gt;"",(AR74+($AS74*[1]temp_Reporting_drillholes!$BD$6)+($AT74*[1]temp_Reporting_drillholes!$BE$6)+($AP74*[1]temp_Reporting_drillholes!$BB$6)+($AQ74*[1]temp_Reporting_drillholes!$BC$6)),"")</f>
        <v/>
      </c>
      <c r="BF74" s="19"/>
      <c r="BG74" s="14"/>
      <c r="BI74" s="44"/>
      <c r="BJ74" s="44"/>
    </row>
    <row r="75" spans="1:62" s="20" customFormat="1" ht="12" customHeight="1" x14ac:dyDescent="0.25">
      <c r="A75" s="23" t="s">
        <v>237</v>
      </c>
      <c r="B75" s="20" t="s">
        <v>236</v>
      </c>
      <c r="C75" s="25">
        <v>1.32</v>
      </c>
      <c r="D75" s="25">
        <v>2.04</v>
      </c>
      <c r="E75" s="26">
        <f t="shared" si="14"/>
        <v>0.72</v>
      </c>
      <c r="F75" s="20" t="s">
        <v>55</v>
      </c>
      <c r="G75" s="27"/>
      <c r="J75" s="28"/>
      <c r="L75" s="20" t="s">
        <v>56</v>
      </c>
      <c r="M75" s="29" t="s">
        <v>57</v>
      </c>
      <c r="O75" s="27" t="s">
        <v>58</v>
      </c>
      <c r="P75" s="52" t="s">
        <v>59</v>
      </c>
      <c r="Q75" t="s">
        <v>60</v>
      </c>
      <c r="R75" s="45" t="s">
        <v>238</v>
      </c>
      <c r="S75" s="19"/>
      <c r="Y75" s="15"/>
      <c r="AO75" s="31">
        <f t="shared" si="15"/>
        <v>0.72</v>
      </c>
      <c r="AP75" s="14">
        <f t="shared" si="16"/>
        <v>0</v>
      </c>
      <c r="AQ75" s="15" t="str">
        <f t="shared" si="17"/>
        <v/>
      </c>
      <c r="AR75" s="16" t="str">
        <f t="shared" si="18"/>
        <v/>
      </c>
      <c r="AS75" s="16" t="str">
        <f t="shared" si="19"/>
        <v/>
      </c>
      <c r="AT75" s="16" t="str">
        <f t="shared" si="20"/>
        <v/>
      </c>
      <c r="AU75" s="17">
        <f>IF(AR75&lt;&gt;"",(($AP75*[1]temp_Reporting_drillholes!$BB$4/31.1034768*[1]temp_Reporting_drillholes!$BB$5)+($AQ75*[1]temp_Reporting_drillholes!$BC$4/31.1034768*[1]temp_Reporting_drillholes!$BC$5)+($AR75*[1]temp_Reporting_drillholes!$BA$4/100*[1]temp_Reporting_drillholes!$BA$5)+($AS75*[1]temp_Reporting_drillholes!$BD$4/100*[1]temp_Reporting_drillholes!$BD$5)+($AT75*[1]temp_Reporting_drillholes!$BE$4/100*[1]temp_Reporting_drillholes!$BE$5))/([1]temp_Reporting_drillholes!$BB$4*[1]temp_Reporting_drillholes!$BB$5/31.1034768),AP75)</f>
        <v>0</v>
      </c>
      <c r="AV75" s="16" t="e">
        <f>IF(AR75&lt;&gt;"",(($AP75*[1]temp_Reporting_drillholes!$BB$4/31.1034768*[1]temp_Reporting_drillholes!$BB$5)+($AQ75*[1]temp_Reporting_drillholes!$BC$4/31.1034768*[1]temp_Reporting_drillholes!$BC$5)+($AR75*[1]temp_Reporting_drillholes!$BA$4/100*[1]temp_Reporting_drillholes!$BA$5)+($AS75*[1]temp_Reporting_drillholes!$BD$4/100*[1]temp_Reporting_drillholes!$BD$5)+($AT75*[1]temp_Reporting_drillholes!$BE$4/100*[1]temp_Reporting_drillholes!$BE$5))/([1]temp_Reporting_drillholes!$BA$4*[1]temp_Reporting_drillholes!$BA$5/100),($AP75*[1]temp_Reporting_drillholes!$BB$4/31.1034768*[1]temp_Reporting_drillholes!$BB$5)/([1]temp_Reporting_drillholes!$BA$4*[1]temp_Reporting_drillholes!$BA$5/100))</f>
        <v>#DIV/0!</v>
      </c>
      <c r="AW75" s="18">
        <f>IF(AR75&lt;&gt;"",($AP75*[1]temp_Reporting_drillholes!$BB$4/31.1034768)+($AQ75*[1]temp_Reporting_drillholes!$BC$4/31.1034768)+($AR75*[1]temp_Reporting_drillholes!$BA$4/100)+($AS75*[1]temp_Reporting_drillholes!$BD$4/100)+($AT75*[1]temp_Reporting_drillholes!$BE$4/100),($AP75*[1]temp_Reporting_drillholes!$BB$4/31.1034768))</f>
        <v>0</v>
      </c>
      <c r="AX75" s="19" t="str">
        <f>IF(AR75&lt;&gt;"",(AR75+($AS75*[1]temp_Reporting_drillholes!$BD$6)+($AT75*[1]temp_Reporting_drillholes!$BE$6)+($AP75*[1]temp_Reporting_drillholes!$BB$6)+($AQ75*[1]temp_Reporting_drillholes!$BC$6)),"")</f>
        <v/>
      </c>
      <c r="BF75" s="19"/>
      <c r="BG75" s="14"/>
      <c r="BI75" s="33" t="s">
        <v>62</v>
      </c>
      <c r="BJ75" s="34" t="s">
        <v>63</v>
      </c>
    </row>
    <row r="76" spans="1:62" s="20" customFormat="1" ht="12" customHeight="1" x14ac:dyDescent="0.25">
      <c r="A76" s="23" t="s">
        <v>239</v>
      </c>
      <c r="B76" s="20" t="s">
        <v>236</v>
      </c>
      <c r="C76" s="25">
        <v>2.04</v>
      </c>
      <c r="D76" s="25">
        <v>2.2999999999999998</v>
      </c>
      <c r="E76" s="26">
        <f t="shared" si="14"/>
        <v>0.25999999999999979</v>
      </c>
      <c r="F76" s="20" t="s">
        <v>55</v>
      </c>
      <c r="G76" s="27"/>
      <c r="J76" s="28"/>
      <c r="L76" s="20" t="s">
        <v>56</v>
      </c>
      <c r="M76" s="29" t="s">
        <v>57</v>
      </c>
      <c r="O76" s="27" t="s">
        <v>58</v>
      </c>
      <c r="P76" s="52" t="s">
        <v>59</v>
      </c>
      <c r="Q76" t="s">
        <v>60</v>
      </c>
      <c r="R76" s="45" t="s">
        <v>240</v>
      </c>
      <c r="S76" s="19"/>
      <c r="Y76" s="15"/>
      <c r="AO76" s="31">
        <f t="shared" si="15"/>
        <v>0.25999999999999979</v>
      </c>
      <c r="AP76" s="14">
        <f t="shared" si="16"/>
        <v>0</v>
      </c>
      <c r="AQ76" s="15" t="str">
        <f t="shared" si="17"/>
        <v/>
      </c>
      <c r="AR76" s="16" t="str">
        <f t="shared" si="18"/>
        <v/>
      </c>
      <c r="AS76" s="16" t="str">
        <f t="shared" si="19"/>
        <v/>
      </c>
      <c r="AT76" s="16" t="str">
        <f t="shared" si="20"/>
        <v/>
      </c>
      <c r="AU76" s="17">
        <f>IF(AR76&lt;&gt;"",(($AP76*[1]temp_Reporting_drillholes!$BB$4/31.1034768*[1]temp_Reporting_drillholes!$BB$5)+($AQ76*[1]temp_Reporting_drillholes!$BC$4/31.1034768*[1]temp_Reporting_drillholes!$BC$5)+($AR76*[1]temp_Reporting_drillholes!$BA$4/100*[1]temp_Reporting_drillholes!$BA$5)+($AS76*[1]temp_Reporting_drillholes!$BD$4/100*[1]temp_Reporting_drillholes!$BD$5)+($AT76*[1]temp_Reporting_drillholes!$BE$4/100*[1]temp_Reporting_drillholes!$BE$5))/([1]temp_Reporting_drillholes!$BB$4*[1]temp_Reporting_drillholes!$BB$5/31.1034768),AP76)</f>
        <v>0</v>
      </c>
      <c r="AV76" s="16" t="e">
        <f>IF(AR76&lt;&gt;"",(($AP76*[1]temp_Reporting_drillholes!$BB$4/31.1034768*[1]temp_Reporting_drillholes!$BB$5)+($AQ76*[1]temp_Reporting_drillholes!$BC$4/31.1034768*[1]temp_Reporting_drillholes!$BC$5)+($AR76*[1]temp_Reporting_drillholes!$BA$4/100*[1]temp_Reporting_drillholes!$BA$5)+($AS76*[1]temp_Reporting_drillholes!$BD$4/100*[1]temp_Reporting_drillholes!$BD$5)+($AT76*[1]temp_Reporting_drillholes!$BE$4/100*[1]temp_Reporting_drillholes!$BE$5))/([1]temp_Reporting_drillholes!$BA$4*[1]temp_Reporting_drillholes!$BA$5/100),($AP76*[1]temp_Reporting_drillholes!$BB$4/31.1034768*[1]temp_Reporting_drillholes!$BB$5)/([1]temp_Reporting_drillholes!$BA$4*[1]temp_Reporting_drillholes!$BA$5/100))</f>
        <v>#DIV/0!</v>
      </c>
      <c r="AW76" s="18">
        <f>IF(AR76&lt;&gt;"",($AP76*[1]temp_Reporting_drillholes!$BB$4/31.1034768)+($AQ76*[1]temp_Reporting_drillholes!$BC$4/31.1034768)+($AR76*[1]temp_Reporting_drillholes!$BA$4/100)+($AS76*[1]temp_Reporting_drillholes!$BD$4/100)+($AT76*[1]temp_Reporting_drillholes!$BE$4/100),($AP76*[1]temp_Reporting_drillholes!$BB$4/31.1034768))</f>
        <v>0</v>
      </c>
      <c r="AX76" s="19" t="str">
        <f>IF(AR76&lt;&gt;"",(AR76+($AS76*[1]temp_Reporting_drillholes!$BD$6)+($AT76*[1]temp_Reporting_drillholes!$BE$6)+($AP76*[1]temp_Reporting_drillholes!$BB$6)+($AQ76*[1]temp_Reporting_drillholes!$BC$6)),"")</f>
        <v/>
      </c>
      <c r="BF76" s="19"/>
      <c r="BG76" s="14"/>
      <c r="BI76" s="33" t="s">
        <v>62</v>
      </c>
      <c r="BJ76" s="34" t="s">
        <v>63</v>
      </c>
    </row>
    <row r="77" spans="1:62" s="20" customFormat="1" ht="12" customHeight="1" x14ac:dyDescent="0.25">
      <c r="A77" s="23" t="s">
        <v>241</v>
      </c>
      <c r="B77" s="20" t="s">
        <v>236</v>
      </c>
      <c r="C77" s="24">
        <v>2.2999999999999998</v>
      </c>
      <c r="D77" s="25">
        <v>2.69</v>
      </c>
      <c r="E77" s="26">
        <f t="shared" si="14"/>
        <v>0.39000000000000012</v>
      </c>
      <c r="F77" s="20" t="s">
        <v>55</v>
      </c>
      <c r="G77" s="27"/>
      <c r="J77" s="28"/>
      <c r="L77" s="20" t="s">
        <v>56</v>
      </c>
      <c r="M77" s="29" t="s">
        <v>57</v>
      </c>
      <c r="O77" s="27" t="s">
        <v>58</v>
      </c>
      <c r="P77" s="53" t="s">
        <v>98</v>
      </c>
      <c r="Q77" t="s">
        <v>60</v>
      </c>
      <c r="R77" s="45" t="s">
        <v>242</v>
      </c>
      <c r="S77" s="19"/>
      <c r="Y77" s="15"/>
      <c r="AO77" s="31">
        <f t="shared" si="15"/>
        <v>0.39000000000000012</v>
      </c>
      <c r="AP77" s="14">
        <f t="shared" si="16"/>
        <v>0</v>
      </c>
      <c r="AQ77" s="15" t="str">
        <f t="shared" si="17"/>
        <v/>
      </c>
      <c r="AR77" s="16" t="str">
        <f t="shared" si="18"/>
        <v/>
      </c>
      <c r="AS77" s="16" t="str">
        <f t="shared" si="19"/>
        <v/>
      </c>
      <c r="AT77" s="16" t="str">
        <f t="shared" si="20"/>
        <v/>
      </c>
      <c r="AU77" s="17">
        <f>IF(AR77&lt;&gt;"",(($AP77*[1]temp_Reporting_drillholes!$BB$4/31.1034768*[1]temp_Reporting_drillholes!$BB$5)+($AQ77*[1]temp_Reporting_drillholes!$BC$4/31.1034768*[1]temp_Reporting_drillholes!$BC$5)+($AR77*[1]temp_Reporting_drillholes!$BA$4/100*[1]temp_Reporting_drillholes!$BA$5)+($AS77*[1]temp_Reporting_drillholes!$BD$4/100*[1]temp_Reporting_drillholes!$BD$5)+($AT77*[1]temp_Reporting_drillholes!$BE$4/100*[1]temp_Reporting_drillholes!$BE$5))/([1]temp_Reporting_drillholes!$BB$4*[1]temp_Reporting_drillholes!$BB$5/31.1034768),AP77)</f>
        <v>0</v>
      </c>
      <c r="AV77" s="16" t="e">
        <f>IF(AR77&lt;&gt;"",(($AP77*[1]temp_Reporting_drillholes!$BB$4/31.1034768*[1]temp_Reporting_drillholes!$BB$5)+($AQ77*[1]temp_Reporting_drillholes!$BC$4/31.1034768*[1]temp_Reporting_drillholes!$BC$5)+($AR77*[1]temp_Reporting_drillholes!$BA$4/100*[1]temp_Reporting_drillholes!$BA$5)+($AS77*[1]temp_Reporting_drillholes!$BD$4/100*[1]temp_Reporting_drillholes!$BD$5)+($AT77*[1]temp_Reporting_drillholes!$BE$4/100*[1]temp_Reporting_drillholes!$BE$5))/([1]temp_Reporting_drillholes!$BA$4*[1]temp_Reporting_drillholes!$BA$5/100),($AP77*[1]temp_Reporting_drillholes!$BB$4/31.1034768*[1]temp_Reporting_drillholes!$BB$5)/([1]temp_Reporting_drillholes!$BA$4*[1]temp_Reporting_drillholes!$BA$5/100))</f>
        <v>#DIV/0!</v>
      </c>
      <c r="AW77" s="18">
        <f>IF(AR77&lt;&gt;"",($AP77*[1]temp_Reporting_drillholes!$BB$4/31.1034768)+($AQ77*[1]temp_Reporting_drillholes!$BC$4/31.1034768)+($AR77*[1]temp_Reporting_drillholes!$BA$4/100)+($AS77*[1]temp_Reporting_drillholes!$BD$4/100)+($AT77*[1]temp_Reporting_drillholes!$BE$4/100),($AP77*[1]temp_Reporting_drillholes!$BB$4/31.1034768))</f>
        <v>0</v>
      </c>
      <c r="AX77" s="19" t="str">
        <f>IF(AR77&lt;&gt;"",(AR77+($AS77*[1]temp_Reporting_drillholes!$BD$6)+($AT77*[1]temp_Reporting_drillholes!$BE$6)+($AP77*[1]temp_Reporting_drillholes!$BB$6)+($AQ77*[1]temp_Reporting_drillholes!$BC$6)),"")</f>
        <v/>
      </c>
      <c r="BF77" s="19"/>
      <c r="BG77" s="14"/>
      <c r="BI77" s="33" t="s">
        <v>62</v>
      </c>
      <c r="BJ77" s="34" t="s">
        <v>63</v>
      </c>
    </row>
    <row r="78" spans="1:62" s="20" customFormat="1" ht="12" customHeight="1" x14ac:dyDescent="0.2">
      <c r="A78" s="37" t="s">
        <v>243</v>
      </c>
      <c r="B78" s="38" t="s">
        <v>244</v>
      </c>
      <c r="C78" s="39">
        <v>0</v>
      </c>
      <c r="D78" s="39">
        <v>0.6</v>
      </c>
      <c r="E78" s="40">
        <f t="shared" si="14"/>
        <v>0.6</v>
      </c>
      <c r="F78" s="38" t="s">
        <v>120</v>
      </c>
      <c r="G78" s="27"/>
      <c r="H78" s="38"/>
      <c r="I78" s="38"/>
      <c r="J78" s="41"/>
      <c r="K78" s="38"/>
      <c r="L78" s="38"/>
      <c r="M78" s="42"/>
      <c r="N78" s="38"/>
      <c r="O78" s="27"/>
      <c r="P78" s="51" t="s">
        <v>188</v>
      </c>
      <c r="Q78" s="27"/>
      <c r="R78" s="37" t="s">
        <v>243</v>
      </c>
      <c r="S78" s="19"/>
      <c r="Y78" s="15"/>
      <c r="AO78" s="31">
        <f t="shared" si="15"/>
        <v>0.6</v>
      </c>
      <c r="AP78" s="14">
        <f t="shared" si="16"/>
        <v>0</v>
      </c>
      <c r="AQ78" s="15" t="str">
        <f t="shared" si="17"/>
        <v/>
      </c>
      <c r="AR78" s="16" t="str">
        <f t="shared" si="18"/>
        <v/>
      </c>
      <c r="AS78" s="16" t="str">
        <f t="shared" si="19"/>
        <v/>
      </c>
      <c r="AT78" s="16" t="str">
        <f t="shared" si="20"/>
        <v/>
      </c>
      <c r="AU78" s="17">
        <f>IF(AR78&lt;&gt;"",(($AP78*[1]temp_Reporting_drillholes!$BB$4/31.1034768*[1]temp_Reporting_drillholes!$BB$5)+($AQ78*[1]temp_Reporting_drillholes!$BC$4/31.1034768*[1]temp_Reporting_drillholes!$BC$5)+($AR78*[1]temp_Reporting_drillholes!$BA$4/100*[1]temp_Reporting_drillholes!$BA$5)+($AS78*[1]temp_Reporting_drillholes!$BD$4/100*[1]temp_Reporting_drillholes!$BD$5)+($AT78*[1]temp_Reporting_drillholes!$BE$4/100*[1]temp_Reporting_drillholes!$BE$5))/([1]temp_Reporting_drillholes!$BB$4*[1]temp_Reporting_drillholes!$BB$5/31.1034768),AP78)</f>
        <v>0</v>
      </c>
      <c r="AV78" s="16" t="e">
        <f>IF(AR78&lt;&gt;"",(($AP78*[1]temp_Reporting_drillholes!$BB$4/31.1034768*[1]temp_Reporting_drillholes!$BB$5)+($AQ78*[1]temp_Reporting_drillholes!$BC$4/31.1034768*[1]temp_Reporting_drillholes!$BC$5)+($AR78*[1]temp_Reporting_drillholes!$BA$4/100*[1]temp_Reporting_drillholes!$BA$5)+($AS78*[1]temp_Reporting_drillholes!$BD$4/100*[1]temp_Reporting_drillholes!$BD$5)+($AT78*[1]temp_Reporting_drillholes!$BE$4/100*[1]temp_Reporting_drillholes!$BE$5))/([1]temp_Reporting_drillholes!$BA$4*[1]temp_Reporting_drillholes!$BA$5/100),($AP78*[1]temp_Reporting_drillholes!$BB$4/31.1034768*[1]temp_Reporting_drillholes!$BB$5)/([1]temp_Reporting_drillholes!$BA$4*[1]temp_Reporting_drillholes!$BA$5/100))</f>
        <v>#DIV/0!</v>
      </c>
      <c r="AW78" s="18">
        <f>IF(AR78&lt;&gt;"",($AP78*[1]temp_Reporting_drillholes!$BB$4/31.1034768)+($AQ78*[1]temp_Reporting_drillholes!$BC$4/31.1034768)+($AR78*[1]temp_Reporting_drillholes!$BA$4/100)+($AS78*[1]temp_Reporting_drillholes!$BD$4/100)+($AT78*[1]temp_Reporting_drillholes!$BE$4/100),($AP78*[1]temp_Reporting_drillholes!$BB$4/31.1034768))</f>
        <v>0</v>
      </c>
      <c r="AX78" s="19" t="str">
        <f>IF(AR78&lt;&gt;"",(AR78+($AS78*[1]temp_Reporting_drillholes!$BD$6)+($AT78*[1]temp_Reporting_drillholes!$BE$6)+($AP78*[1]temp_Reporting_drillholes!$BB$6)+($AQ78*[1]temp_Reporting_drillholes!$BC$6)),"")</f>
        <v/>
      </c>
      <c r="BF78" s="19"/>
      <c r="BG78" s="14"/>
      <c r="BI78" s="44"/>
      <c r="BJ78" s="44"/>
    </row>
    <row r="79" spans="1:62" s="20" customFormat="1" ht="12" customHeight="1" x14ac:dyDescent="0.25">
      <c r="A79" s="23" t="s">
        <v>245</v>
      </c>
      <c r="B79" s="20" t="s">
        <v>244</v>
      </c>
      <c r="C79" s="24">
        <v>0.6</v>
      </c>
      <c r="D79" s="25">
        <v>0.75</v>
      </c>
      <c r="E79" s="26">
        <f t="shared" si="14"/>
        <v>0.15000000000000002</v>
      </c>
      <c r="F79" s="20" t="s">
        <v>55</v>
      </c>
      <c r="G79" s="27"/>
      <c r="J79" s="28"/>
      <c r="L79" s="20" t="s">
        <v>56</v>
      </c>
      <c r="M79" s="29" t="s">
        <v>57</v>
      </c>
      <c r="O79" s="27" t="s">
        <v>58</v>
      </c>
      <c r="P79" s="52" t="s">
        <v>59</v>
      </c>
      <c r="Q79" t="s">
        <v>60</v>
      </c>
      <c r="R79" s="27" t="s">
        <v>246</v>
      </c>
      <c r="S79" s="19"/>
      <c r="Y79" s="15"/>
      <c r="AO79" s="31">
        <f t="shared" si="15"/>
        <v>0.15000000000000002</v>
      </c>
      <c r="AP79" s="14">
        <f t="shared" si="16"/>
        <v>0</v>
      </c>
      <c r="AQ79" s="15" t="str">
        <f t="shared" si="17"/>
        <v/>
      </c>
      <c r="AR79" s="16" t="str">
        <f t="shared" si="18"/>
        <v/>
      </c>
      <c r="AS79" s="16" t="str">
        <f t="shared" si="19"/>
        <v/>
      </c>
      <c r="AT79" s="16" t="str">
        <f t="shared" si="20"/>
        <v/>
      </c>
      <c r="AU79" s="17">
        <f>IF(AR79&lt;&gt;"",(($AP79*[1]temp_Reporting_drillholes!$BB$4/31.1034768*[1]temp_Reporting_drillholes!$BB$5)+($AQ79*[1]temp_Reporting_drillholes!$BC$4/31.1034768*[1]temp_Reporting_drillholes!$BC$5)+($AR79*[1]temp_Reporting_drillholes!$BA$4/100*[1]temp_Reporting_drillholes!$BA$5)+($AS79*[1]temp_Reporting_drillholes!$BD$4/100*[1]temp_Reporting_drillholes!$BD$5)+($AT79*[1]temp_Reporting_drillholes!$BE$4/100*[1]temp_Reporting_drillholes!$BE$5))/([1]temp_Reporting_drillholes!$BB$4*[1]temp_Reporting_drillholes!$BB$5/31.1034768),AP79)</f>
        <v>0</v>
      </c>
      <c r="AV79" s="16" t="e">
        <f>IF(AR79&lt;&gt;"",(($AP79*[1]temp_Reporting_drillholes!$BB$4/31.1034768*[1]temp_Reporting_drillholes!$BB$5)+($AQ79*[1]temp_Reporting_drillholes!$BC$4/31.1034768*[1]temp_Reporting_drillholes!$BC$5)+($AR79*[1]temp_Reporting_drillholes!$BA$4/100*[1]temp_Reporting_drillholes!$BA$5)+($AS79*[1]temp_Reporting_drillholes!$BD$4/100*[1]temp_Reporting_drillholes!$BD$5)+($AT79*[1]temp_Reporting_drillholes!$BE$4/100*[1]temp_Reporting_drillholes!$BE$5))/([1]temp_Reporting_drillholes!$BA$4*[1]temp_Reporting_drillholes!$BA$5/100),($AP79*[1]temp_Reporting_drillholes!$BB$4/31.1034768*[1]temp_Reporting_drillholes!$BB$5)/([1]temp_Reporting_drillholes!$BA$4*[1]temp_Reporting_drillholes!$BA$5/100))</f>
        <v>#DIV/0!</v>
      </c>
      <c r="AW79" s="18">
        <f>IF(AR79&lt;&gt;"",($AP79*[1]temp_Reporting_drillholes!$BB$4/31.1034768)+($AQ79*[1]temp_Reporting_drillholes!$BC$4/31.1034768)+($AR79*[1]temp_Reporting_drillholes!$BA$4/100)+($AS79*[1]temp_Reporting_drillholes!$BD$4/100)+($AT79*[1]temp_Reporting_drillholes!$BE$4/100),($AP79*[1]temp_Reporting_drillholes!$BB$4/31.1034768))</f>
        <v>0</v>
      </c>
      <c r="AX79" s="19" t="str">
        <f>IF(AR79&lt;&gt;"",(AR79+($AS79*[1]temp_Reporting_drillholes!$BD$6)+($AT79*[1]temp_Reporting_drillholes!$BE$6)+($AP79*[1]temp_Reporting_drillholes!$BB$6)+($AQ79*[1]temp_Reporting_drillholes!$BC$6)),"")</f>
        <v/>
      </c>
      <c r="BF79" s="19"/>
      <c r="BG79" s="14"/>
      <c r="BI79" s="33" t="s">
        <v>62</v>
      </c>
      <c r="BJ79" s="34" t="s">
        <v>63</v>
      </c>
    </row>
    <row r="80" spans="1:62" s="20" customFormat="1" ht="12" customHeight="1" x14ac:dyDescent="0.25">
      <c r="A80" s="23" t="s">
        <v>247</v>
      </c>
      <c r="B80" s="20" t="s">
        <v>244</v>
      </c>
      <c r="C80" s="24">
        <v>0.75</v>
      </c>
      <c r="D80" s="24">
        <v>1.5</v>
      </c>
      <c r="E80" s="26">
        <f t="shared" si="14"/>
        <v>0.75</v>
      </c>
      <c r="F80" s="20" t="s">
        <v>55</v>
      </c>
      <c r="G80" s="27"/>
      <c r="J80" s="28"/>
      <c r="L80" s="20" t="s">
        <v>56</v>
      </c>
      <c r="M80" s="29" t="s">
        <v>57</v>
      </c>
      <c r="O80" s="27" t="s">
        <v>58</v>
      </c>
      <c r="P80" s="49" t="s">
        <v>248</v>
      </c>
      <c r="Q80" t="s">
        <v>60</v>
      </c>
      <c r="R80" s="27" t="s">
        <v>249</v>
      </c>
      <c r="S80" s="19"/>
      <c r="Y80" s="15"/>
      <c r="AO80" s="31">
        <f t="shared" si="15"/>
        <v>0.75</v>
      </c>
      <c r="AP80" s="14">
        <f t="shared" si="16"/>
        <v>0</v>
      </c>
      <c r="AQ80" s="15" t="str">
        <f t="shared" si="17"/>
        <v/>
      </c>
      <c r="AR80" s="16" t="str">
        <f t="shared" si="18"/>
        <v/>
      </c>
      <c r="AS80" s="16" t="str">
        <f t="shared" si="19"/>
        <v/>
      </c>
      <c r="AT80" s="16" t="str">
        <f t="shared" si="20"/>
        <v/>
      </c>
      <c r="AU80" s="17">
        <f>IF(AR80&lt;&gt;"",(($AP80*[1]temp_Reporting_drillholes!$BB$4/31.1034768*[1]temp_Reporting_drillholes!$BB$5)+($AQ80*[1]temp_Reporting_drillholes!$BC$4/31.1034768*[1]temp_Reporting_drillholes!$BC$5)+($AR80*[1]temp_Reporting_drillholes!$BA$4/100*[1]temp_Reporting_drillholes!$BA$5)+($AS80*[1]temp_Reporting_drillholes!$BD$4/100*[1]temp_Reporting_drillholes!$BD$5)+($AT80*[1]temp_Reporting_drillholes!$BE$4/100*[1]temp_Reporting_drillholes!$BE$5))/([1]temp_Reporting_drillholes!$BB$4*[1]temp_Reporting_drillholes!$BB$5/31.1034768),AP80)</f>
        <v>0</v>
      </c>
      <c r="AV80" s="16" t="e">
        <f>IF(AR80&lt;&gt;"",(($AP80*[1]temp_Reporting_drillholes!$BB$4/31.1034768*[1]temp_Reporting_drillholes!$BB$5)+($AQ80*[1]temp_Reporting_drillholes!$BC$4/31.1034768*[1]temp_Reporting_drillholes!$BC$5)+($AR80*[1]temp_Reporting_drillholes!$BA$4/100*[1]temp_Reporting_drillholes!$BA$5)+($AS80*[1]temp_Reporting_drillholes!$BD$4/100*[1]temp_Reporting_drillholes!$BD$5)+($AT80*[1]temp_Reporting_drillholes!$BE$4/100*[1]temp_Reporting_drillholes!$BE$5))/([1]temp_Reporting_drillholes!$BA$4*[1]temp_Reporting_drillholes!$BA$5/100),($AP80*[1]temp_Reporting_drillholes!$BB$4/31.1034768*[1]temp_Reporting_drillholes!$BB$5)/([1]temp_Reporting_drillholes!$BA$4*[1]temp_Reporting_drillholes!$BA$5/100))</f>
        <v>#DIV/0!</v>
      </c>
      <c r="AW80" s="18">
        <f>IF(AR80&lt;&gt;"",($AP80*[1]temp_Reporting_drillholes!$BB$4/31.1034768)+($AQ80*[1]temp_Reporting_drillholes!$BC$4/31.1034768)+($AR80*[1]temp_Reporting_drillholes!$BA$4/100)+($AS80*[1]temp_Reporting_drillholes!$BD$4/100)+($AT80*[1]temp_Reporting_drillholes!$BE$4/100),($AP80*[1]temp_Reporting_drillholes!$BB$4/31.1034768))</f>
        <v>0</v>
      </c>
      <c r="AX80" s="19" t="str">
        <f>IF(AR80&lt;&gt;"",(AR80+($AS80*[1]temp_Reporting_drillholes!$BD$6)+($AT80*[1]temp_Reporting_drillholes!$BE$6)+($AP80*[1]temp_Reporting_drillholes!$BB$6)+($AQ80*[1]temp_Reporting_drillholes!$BC$6)),"")</f>
        <v/>
      </c>
      <c r="BF80" s="19"/>
      <c r="BG80" s="14"/>
      <c r="BI80" s="33" t="s">
        <v>62</v>
      </c>
      <c r="BJ80" s="34" t="s">
        <v>63</v>
      </c>
    </row>
    <row r="81" spans="1:62" s="20" customFormat="1" ht="12" customHeight="1" x14ac:dyDescent="0.25">
      <c r="A81" s="54" t="s">
        <v>250</v>
      </c>
      <c r="B81" s="20" t="s">
        <v>244</v>
      </c>
      <c r="C81" s="24">
        <v>1.5</v>
      </c>
      <c r="D81" s="48">
        <v>2.34</v>
      </c>
      <c r="E81" s="26">
        <f t="shared" si="14"/>
        <v>0.83999999999999986</v>
      </c>
      <c r="F81" s="20" t="s">
        <v>55</v>
      </c>
      <c r="G81" s="27"/>
      <c r="J81" s="28"/>
      <c r="L81" s="20" t="s">
        <v>56</v>
      </c>
      <c r="M81" s="29" t="s">
        <v>57</v>
      </c>
      <c r="O81" s="27" t="s">
        <v>58</v>
      </c>
      <c r="P81" s="52" t="s">
        <v>59</v>
      </c>
      <c r="Q81" t="s">
        <v>60</v>
      </c>
      <c r="R81" s="27" t="s">
        <v>251</v>
      </c>
      <c r="S81" s="19"/>
      <c r="Y81" s="15"/>
      <c r="AO81" s="31">
        <f t="shared" si="15"/>
        <v>0.83999999999999986</v>
      </c>
      <c r="AP81" s="14">
        <f t="shared" si="16"/>
        <v>0</v>
      </c>
      <c r="AQ81" s="15" t="str">
        <f t="shared" si="17"/>
        <v/>
      </c>
      <c r="AR81" s="16" t="str">
        <f t="shared" si="18"/>
        <v/>
      </c>
      <c r="AS81" s="16" t="str">
        <f t="shared" si="19"/>
        <v/>
      </c>
      <c r="AT81" s="16" t="str">
        <f t="shared" si="20"/>
        <v/>
      </c>
      <c r="AU81" s="17">
        <f>IF(AR81&lt;&gt;"",(($AP81*[1]temp_Reporting_drillholes!$BB$4/31.1034768*[1]temp_Reporting_drillholes!$BB$5)+($AQ81*[1]temp_Reporting_drillholes!$BC$4/31.1034768*[1]temp_Reporting_drillholes!$BC$5)+($AR81*[1]temp_Reporting_drillholes!$BA$4/100*[1]temp_Reporting_drillholes!$BA$5)+($AS81*[1]temp_Reporting_drillholes!$BD$4/100*[1]temp_Reporting_drillholes!$BD$5)+($AT81*[1]temp_Reporting_drillholes!$BE$4/100*[1]temp_Reporting_drillholes!$BE$5))/([1]temp_Reporting_drillholes!$BB$4*[1]temp_Reporting_drillholes!$BB$5/31.1034768),AP81)</f>
        <v>0</v>
      </c>
      <c r="AV81" s="16" t="e">
        <f>IF(AR81&lt;&gt;"",(($AP81*[1]temp_Reporting_drillholes!$BB$4/31.1034768*[1]temp_Reporting_drillholes!$BB$5)+($AQ81*[1]temp_Reporting_drillholes!$BC$4/31.1034768*[1]temp_Reporting_drillholes!$BC$5)+($AR81*[1]temp_Reporting_drillholes!$BA$4/100*[1]temp_Reporting_drillholes!$BA$5)+($AS81*[1]temp_Reporting_drillholes!$BD$4/100*[1]temp_Reporting_drillholes!$BD$5)+($AT81*[1]temp_Reporting_drillholes!$BE$4/100*[1]temp_Reporting_drillholes!$BE$5))/([1]temp_Reporting_drillholes!$BA$4*[1]temp_Reporting_drillholes!$BA$5/100),($AP81*[1]temp_Reporting_drillholes!$BB$4/31.1034768*[1]temp_Reporting_drillholes!$BB$5)/([1]temp_Reporting_drillholes!$BA$4*[1]temp_Reporting_drillholes!$BA$5/100))</f>
        <v>#DIV/0!</v>
      </c>
      <c r="AW81" s="18">
        <f>IF(AR81&lt;&gt;"",($AP81*[1]temp_Reporting_drillholes!$BB$4/31.1034768)+($AQ81*[1]temp_Reporting_drillholes!$BC$4/31.1034768)+($AR81*[1]temp_Reporting_drillholes!$BA$4/100)+($AS81*[1]temp_Reporting_drillholes!$BD$4/100)+($AT81*[1]temp_Reporting_drillholes!$BE$4/100),($AP81*[1]temp_Reporting_drillholes!$BB$4/31.1034768))</f>
        <v>0</v>
      </c>
      <c r="AX81" s="19" t="str">
        <f>IF(AR81&lt;&gt;"",(AR81+($AS81*[1]temp_Reporting_drillholes!$BD$6)+($AT81*[1]temp_Reporting_drillholes!$BE$6)+($AP81*[1]temp_Reporting_drillholes!$BB$6)+($AQ81*[1]temp_Reporting_drillholes!$BC$6)),"")</f>
        <v/>
      </c>
      <c r="BF81" s="19"/>
      <c r="BG81" s="14"/>
      <c r="BI81" s="33" t="s">
        <v>62</v>
      </c>
      <c r="BJ81" s="34" t="s">
        <v>63</v>
      </c>
    </row>
    <row r="82" spans="1:62" s="20" customFormat="1" ht="12" customHeight="1" x14ac:dyDescent="0.25">
      <c r="A82" s="23" t="s">
        <v>252</v>
      </c>
      <c r="B82" s="20" t="s">
        <v>244</v>
      </c>
      <c r="C82" s="48">
        <v>2.34</v>
      </c>
      <c r="D82" s="48">
        <v>2.4900000000000002</v>
      </c>
      <c r="E82" s="26">
        <f t="shared" si="14"/>
        <v>0.15000000000000036</v>
      </c>
      <c r="F82" s="20" t="s">
        <v>55</v>
      </c>
      <c r="G82" s="27"/>
      <c r="J82" s="28"/>
      <c r="L82" s="20" t="s">
        <v>56</v>
      </c>
      <c r="M82" s="29" t="s">
        <v>57</v>
      </c>
      <c r="O82" s="27" t="s">
        <v>58</v>
      </c>
      <c r="P82" s="35" t="s">
        <v>253</v>
      </c>
      <c r="Q82" t="s">
        <v>60</v>
      </c>
      <c r="R82" s="27" t="s">
        <v>254</v>
      </c>
      <c r="S82" s="19"/>
      <c r="Y82" s="15"/>
      <c r="AO82" s="31">
        <f t="shared" si="15"/>
        <v>0.15000000000000036</v>
      </c>
      <c r="AP82" s="14">
        <f t="shared" si="16"/>
        <v>0</v>
      </c>
      <c r="AQ82" s="15" t="str">
        <f t="shared" si="17"/>
        <v/>
      </c>
      <c r="AR82" s="16" t="str">
        <f t="shared" si="18"/>
        <v/>
      </c>
      <c r="AS82" s="16" t="str">
        <f t="shared" si="19"/>
        <v/>
      </c>
      <c r="AT82" s="16" t="str">
        <f t="shared" si="20"/>
        <v/>
      </c>
      <c r="AU82" s="17">
        <f>IF(AR82&lt;&gt;"",(($AP82*[1]temp_Reporting_drillholes!$BB$4/31.1034768*[1]temp_Reporting_drillholes!$BB$5)+($AQ82*[1]temp_Reporting_drillholes!$BC$4/31.1034768*[1]temp_Reporting_drillholes!$BC$5)+($AR82*[1]temp_Reporting_drillholes!$BA$4/100*[1]temp_Reporting_drillholes!$BA$5)+($AS82*[1]temp_Reporting_drillholes!$BD$4/100*[1]temp_Reporting_drillholes!$BD$5)+($AT82*[1]temp_Reporting_drillholes!$BE$4/100*[1]temp_Reporting_drillholes!$BE$5))/([1]temp_Reporting_drillholes!$BB$4*[1]temp_Reporting_drillholes!$BB$5/31.1034768),AP82)</f>
        <v>0</v>
      </c>
      <c r="AV82" s="16" t="e">
        <f>IF(AR82&lt;&gt;"",(($AP82*[1]temp_Reporting_drillholes!$BB$4/31.1034768*[1]temp_Reporting_drillholes!$BB$5)+($AQ82*[1]temp_Reporting_drillholes!$BC$4/31.1034768*[1]temp_Reporting_drillholes!$BC$5)+($AR82*[1]temp_Reporting_drillholes!$BA$4/100*[1]temp_Reporting_drillholes!$BA$5)+($AS82*[1]temp_Reporting_drillholes!$BD$4/100*[1]temp_Reporting_drillholes!$BD$5)+($AT82*[1]temp_Reporting_drillholes!$BE$4/100*[1]temp_Reporting_drillholes!$BE$5))/([1]temp_Reporting_drillholes!$BA$4*[1]temp_Reporting_drillholes!$BA$5/100),($AP82*[1]temp_Reporting_drillholes!$BB$4/31.1034768*[1]temp_Reporting_drillholes!$BB$5)/([1]temp_Reporting_drillholes!$BA$4*[1]temp_Reporting_drillholes!$BA$5/100))</f>
        <v>#DIV/0!</v>
      </c>
      <c r="AW82" s="18">
        <f>IF(AR82&lt;&gt;"",($AP82*[1]temp_Reporting_drillholes!$BB$4/31.1034768)+($AQ82*[1]temp_Reporting_drillholes!$BC$4/31.1034768)+($AR82*[1]temp_Reporting_drillholes!$BA$4/100)+($AS82*[1]temp_Reporting_drillholes!$BD$4/100)+($AT82*[1]temp_Reporting_drillholes!$BE$4/100),($AP82*[1]temp_Reporting_drillholes!$BB$4/31.1034768))</f>
        <v>0</v>
      </c>
      <c r="AX82" s="19" t="str">
        <f>IF(AR82&lt;&gt;"",(AR82+($AS82*[1]temp_Reporting_drillholes!$BD$6)+($AT82*[1]temp_Reporting_drillholes!$BE$6)+($AP82*[1]temp_Reporting_drillholes!$BB$6)+($AQ82*[1]temp_Reporting_drillholes!$BC$6)),"")</f>
        <v/>
      </c>
      <c r="BF82" s="19"/>
      <c r="BG82" s="14"/>
      <c r="BI82" s="33" t="s">
        <v>62</v>
      </c>
      <c r="BJ82" s="34" t="s">
        <v>63</v>
      </c>
    </row>
    <row r="83" spans="1:62" s="20" customFormat="1" ht="12" customHeight="1" x14ac:dyDescent="0.2">
      <c r="A83" s="37" t="s">
        <v>255</v>
      </c>
      <c r="B83" s="38" t="s">
        <v>256</v>
      </c>
      <c r="C83" s="39">
        <v>0</v>
      </c>
      <c r="D83" s="39">
        <v>0.9</v>
      </c>
      <c r="E83" s="40">
        <f t="shared" si="14"/>
        <v>0.9</v>
      </c>
      <c r="F83" s="38" t="s">
        <v>120</v>
      </c>
      <c r="G83" s="27"/>
      <c r="H83" s="38"/>
      <c r="I83" s="38"/>
      <c r="J83" s="41"/>
      <c r="K83" s="38"/>
      <c r="L83" s="38"/>
      <c r="M83" s="42"/>
      <c r="N83" s="38"/>
      <c r="O83" s="27"/>
      <c r="P83" s="51" t="s">
        <v>188</v>
      </c>
      <c r="Q83" s="27"/>
      <c r="R83" s="37" t="s">
        <v>255</v>
      </c>
      <c r="S83" s="19"/>
      <c r="Y83" s="15"/>
      <c r="AO83" s="31">
        <f t="shared" si="15"/>
        <v>0.9</v>
      </c>
      <c r="AP83" s="14">
        <f t="shared" si="16"/>
        <v>0</v>
      </c>
      <c r="AQ83" s="15" t="str">
        <f t="shared" si="17"/>
        <v/>
      </c>
      <c r="AR83" s="16" t="str">
        <f t="shared" si="18"/>
        <v/>
      </c>
      <c r="AS83" s="16" t="str">
        <f t="shared" si="19"/>
        <v/>
      </c>
      <c r="AT83" s="16" t="str">
        <f t="shared" si="20"/>
        <v/>
      </c>
      <c r="AU83" s="17">
        <f>IF(AR83&lt;&gt;"",(($AP83*[1]temp_Reporting_drillholes!$BB$4/31.1034768*[1]temp_Reporting_drillholes!$BB$5)+($AQ83*[1]temp_Reporting_drillholes!$BC$4/31.1034768*[1]temp_Reporting_drillholes!$BC$5)+($AR83*[1]temp_Reporting_drillholes!$BA$4/100*[1]temp_Reporting_drillholes!$BA$5)+($AS83*[1]temp_Reporting_drillholes!$BD$4/100*[1]temp_Reporting_drillholes!$BD$5)+($AT83*[1]temp_Reporting_drillholes!$BE$4/100*[1]temp_Reporting_drillholes!$BE$5))/([1]temp_Reporting_drillholes!$BB$4*[1]temp_Reporting_drillholes!$BB$5/31.1034768),AP83)</f>
        <v>0</v>
      </c>
      <c r="AV83" s="16" t="e">
        <f>IF(AR83&lt;&gt;"",(($AP83*[1]temp_Reporting_drillholes!$BB$4/31.1034768*[1]temp_Reporting_drillholes!$BB$5)+($AQ83*[1]temp_Reporting_drillholes!$BC$4/31.1034768*[1]temp_Reporting_drillholes!$BC$5)+($AR83*[1]temp_Reporting_drillholes!$BA$4/100*[1]temp_Reporting_drillholes!$BA$5)+($AS83*[1]temp_Reporting_drillholes!$BD$4/100*[1]temp_Reporting_drillholes!$BD$5)+($AT83*[1]temp_Reporting_drillholes!$BE$4/100*[1]temp_Reporting_drillholes!$BE$5))/([1]temp_Reporting_drillholes!$BA$4*[1]temp_Reporting_drillholes!$BA$5/100),($AP83*[1]temp_Reporting_drillholes!$BB$4/31.1034768*[1]temp_Reporting_drillholes!$BB$5)/([1]temp_Reporting_drillholes!$BA$4*[1]temp_Reporting_drillholes!$BA$5/100))</f>
        <v>#DIV/0!</v>
      </c>
      <c r="AW83" s="18">
        <f>IF(AR83&lt;&gt;"",($AP83*[1]temp_Reporting_drillholes!$BB$4/31.1034768)+($AQ83*[1]temp_Reporting_drillholes!$BC$4/31.1034768)+($AR83*[1]temp_Reporting_drillholes!$BA$4/100)+($AS83*[1]temp_Reporting_drillholes!$BD$4/100)+($AT83*[1]temp_Reporting_drillholes!$BE$4/100),($AP83*[1]temp_Reporting_drillholes!$BB$4/31.1034768))</f>
        <v>0</v>
      </c>
      <c r="AX83" s="19" t="str">
        <f>IF(AR83&lt;&gt;"",(AR83+($AS83*[1]temp_Reporting_drillholes!$BD$6)+($AT83*[1]temp_Reporting_drillholes!$BE$6)+($AP83*[1]temp_Reporting_drillholes!$BB$6)+($AQ83*[1]temp_Reporting_drillholes!$BC$6)),"")</f>
        <v/>
      </c>
      <c r="BF83" s="19"/>
      <c r="BG83" s="14"/>
      <c r="BI83" s="44"/>
      <c r="BJ83" s="44"/>
    </row>
    <row r="84" spans="1:62" s="20" customFormat="1" ht="12" customHeight="1" x14ac:dyDescent="0.25">
      <c r="A84" s="23" t="s">
        <v>257</v>
      </c>
      <c r="B84" s="20" t="s">
        <v>256</v>
      </c>
      <c r="C84" s="24">
        <v>0.9</v>
      </c>
      <c r="D84" s="24">
        <v>1.75</v>
      </c>
      <c r="E84" s="26">
        <f t="shared" si="14"/>
        <v>0.85</v>
      </c>
      <c r="F84" s="20" t="s">
        <v>55</v>
      </c>
      <c r="G84" s="27"/>
      <c r="J84" s="28"/>
      <c r="L84" s="20" t="s">
        <v>56</v>
      </c>
      <c r="M84" s="29" t="s">
        <v>57</v>
      </c>
      <c r="O84" s="27" t="s">
        <v>58</v>
      </c>
      <c r="P84" s="52" t="s">
        <v>59</v>
      </c>
      <c r="Q84" t="s">
        <v>60</v>
      </c>
      <c r="R84" s="27" t="s">
        <v>258</v>
      </c>
      <c r="S84" s="19"/>
      <c r="Y84" s="15"/>
      <c r="AO84" s="31">
        <f t="shared" si="15"/>
        <v>0.85</v>
      </c>
      <c r="AP84" s="14">
        <f t="shared" si="16"/>
        <v>0</v>
      </c>
      <c r="AQ84" s="15" t="str">
        <f t="shared" si="17"/>
        <v/>
      </c>
      <c r="AR84" s="16" t="str">
        <f t="shared" si="18"/>
        <v/>
      </c>
      <c r="AS84" s="16" t="str">
        <f t="shared" si="19"/>
        <v/>
      </c>
      <c r="AT84" s="16" t="str">
        <f t="shared" si="20"/>
        <v/>
      </c>
      <c r="AU84" s="17">
        <f>IF(AR84&lt;&gt;"",(($AP84*[1]temp_Reporting_drillholes!$BB$4/31.1034768*[1]temp_Reporting_drillholes!$BB$5)+($AQ84*[1]temp_Reporting_drillholes!$BC$4/31.1034768*[1]temp_Reporting_drillholes!$BC$5)+($AR84*[1]temp_Reporting_drillholes!$BA$4/100*[1]temp_Reporting_drillholes!$BA$5)+($AS84*[1]temp_Reporting_drillholes!$BD$4/100*[1]temp_Reporting_drillholes!$BD$5)+($AT84*[1]temp_Reporting_drillholes!$BE$4/100*[1]temp_Reporting_drillholes!$BE$5))/([1]temp_Reporting_drillholes!$BB$4*[1]temp_Reporting_drillholes!$BB$5/31.1034768),AP84)</f>
        <v>0</v>
      </c>
      <c r="AV84" s="16" t="e">
        <f>IF(AR84&lt;&gt;"",(($AP84*[1]temp_Reporting_drillholes!$BB$4/31.1034768*[1]temp_Reporting_drillholes!$BB$5)+($AQ84*[1]temp_Reporting_drillholes!$BC$4/31.1034768*[1]temp_Reporting_drillholes!$BC$5)+($AR84*[1]temp_Reporting_drillholes!$BA$4/100*[1]temp_Reporting_drillholes!$BA$5)+($AS84*[1]temp_Reporting_drillholes!$BD$4/100*[1]temp_Reporting_drillholes!$BD$5)+($AT84*[1]temp_Reporting_drillholes!$BE$4/100*[1]temp_Reporting_drillholes!$BE$5))/([1]temp_Reporting_drillholes!$BA$4*[1]temp_Reporting_drillholes!$BA$5/100),($AP84*[1]temp_Reporting_drillholes!$BB$4/31.1034768*[1]temp_Reporting_drillholes!$BB$5)/([1]temp_Reporting_drillholes!$BA$4*[1]temp_Reporting_drillholes!$BA$5/100))</f>
        <v>#DIV/0!</v>
      </c>
      <c r="AW84" s="18">
        <f>IF(AR84&lt;&gt;"",($AP84*[1]temp_Reporting_drillholes!$BB$4/31.1034768)+($AQ84*[1]temp_Reporting_drillholes!$BC$4/31.1034768)+($AR84*[1]temp_Reporting_drillholes!$BA$4/100)+($AS84*[1]temp_Reporting_drillholes!$BD$4/100)+($AT84*[1]temp_Reporting_drillholes!$BE$4/100),($AP84*[1]temp_Reporting_drillholes!$BB$4/31.1034768))</f>
        <v>0</v>
      </c>
      <c r="AX84" s="19" t="str">
        <f>IF(AR84&lt;&gt;"",(AR84+($AS84*[1]temp_Reporting_drillholes!$BD$6)+($AT84*[1]temp_Reporting_drillholes!$BE$6)+($AP84*[1]temp_Reporting_drillholes!$BB$6)+($AQ84*[1]temp_Reporting_drillholes!$BC$6)),"")</f>
        <v/>
      </c>
      <c r="BF84" s="19"/>
      <c r="BG84" s="14"/>
      <c r="BI84" s="33" t="s">
        <v>62</v>
      </c>
      <c r="BJ84" s="34" t="s">
        <v>63</v>
      </c>
    </row>
    <row r="85" spans="1:62" s="20" customFormat="1" ht="12" customHeight="1" x14ac:dyDescent="0.25">
      <c r="A85" s="23" t="s">
        <v>259</v>
      </c>
      <c r="B85" s="20" t="s">
        <v>256</v>
      </c>
      <c r="C85" s="24">
        <v>1.75</v>
      </c>
      <c r="D85" s="48">
        <v>2.61</v>
      </c>
      <c r="E85" s="26">
        <f t="shared" si="14"/>
        <v>0.85999999999999988</v>
      </c>
      <c r="F85" s="20" t="s">
        <v>55</v>
      </c>
      <c r="G85" s="27"/>
      <c r="J85" s="28"/>
      <c r="L85" s="20" t="s">
        <v>56</v>
      </c>
      <c r="M85" s="29" t="s">
        <v>57</v>
      </c>
      <c r="O85" s="27" t="s">
        <v>58</v>
      </c>
      <c r="P85" s="52" t="s">
        <v>59</v>
      </c>
      <c r="Q85" t="s">
        <v>60</v>
      </c>
      <c r="R85" s="27" t="s">
        <v>260</v>
      </c>
      <c r="S85" s="19"/>
      <c r="Y85" s="15"/>
      <c r="AO85" s="31">
        <f t="shared" si="15"/>
        <v>0.85999999999999988</v>
      </c>
      <c r="AP85" s="14">
        <f t="shared" si="16"/>
        <v>0</v>
      </c>
      <c r="AQ85" s="15" t="str">
        <f t="shared" si="17"/>
        <v/>
      </c>
      <c r="AR85" s="16" t="str">
        <f t="shared" si="18"/>
        <v/>
      </c>
      <c r="AS85" s="16" t="str">
        <f t="shared" si="19"/>
        <v/>
      </c>
      <c r="AT85" s="16" t="str">
        <f t="shared" si="20"/>
        <v/>
      </c>
      <c r="AU85" s="17">
        <f>IF(AR85&lt;&gt;"",(($AP85*[1]temp_Reporting_drillholes!$BB$4/31.1034768*[1]temp_Reporting_drillholes!$BB$5)+($AQ85*[1]temp_Reporting_drillholes!$BC$4/31.1034768*[1]temp_Reporting_drillholes!$BC$5)+($AR85*[1]temp_Reporting_drillholes!$BA$4/100*[1]temp_Reporting_drillholes!$BA$5)+($AS85*[1]temp_Reporting_drillholes!$BD$4/100*[1]temp_Reporting_drillholes!$BD$5)+($AT85*[1]temp_Reporting_drillholes!$BE$4/100*[1]temp_Reporting_drillholes!$BE$5))/([1]temp_Reporting_drillholes!$BB$4*[1]temp_Reporting_drillholes!$BB$5/31.1034768),AP85)</f>
        <v>0</v>
      </c>
      <c r="AV85" s="16" t="e">
        <f>IF(AR85&lt;&gt;"",(($AP85*[1]temp_Reporting_drillholes!$BB$4/31.1034768*[1]temp_Reporting_drillholes!$BB$5)+($AQ85*[1]temp_Reporting_drillholes!$BC$4/31.1034768*[1]temp_Reporting_drillholes!$BC$5)+($AR85*[1]temp_Reporting_drillholes!$BA$4/100*[1]temp_Reporting_drillholes!$BA$5)+($AS85*[1]temp_Reporting_drillholes!$BD$4/100*[1]temp_Reporting_drillholes!$BD$5)+($AT85*[1]temp_Reporting_drillholes!$BE$4/100*[1]temp_Reporting_drillholes!$BE$5))/([1]temp_Reporting_drillholes!$BA$4*[1]temp_Reporting_drillholes!$BA$5/100),($AP85*[1]temp_Reporting_drillholes!$BB$4/31.1034768*[1]temp_Reporting_drillholes!$BB$5)/([1]temp_Reporting_drillholes!$BA$4*[1]temp_Reporting_drillholes!$BA$5/100))</f>
        <v>#DIV/0!</v>
      </c>
      <c r="AW85" s="18">
        <f>IF(AR85&lt;&gt;"",($AP85*[1]temp_Reporting_drillholes!$BB$4/31.1034768)+($AQ85*[1]temp_Reporting_drillholes!$BC$4/31.1034768)+($AR85*[1]temp_Reporting_drillholes!$BA$4/100)+($AS85*[1]temp_Reporting_drillholes!$BD$4/100)+($AT85*[1]temp_Reporting_drillholes!$BE$4/100),($AP85*[1]temp_Reporting_drillholes!$BB$4/31.1034768))</f>
        <v>0</v>
      </c>
      <c r="AX85" s="19" t="str">
        <f>IF(AR85&lt;&gt;"",(AR85+($AS85*[1]temp_Reporting_drillholes!$BD$6)+($AT85*[1]temp_Reporting_drillholes!$BE$6)+($AP85*[1]temp_Reporting_drillholes!$BB$6)+($AQ85*[1]temp_Reporting_drillholes!$BC$6)),"")</f>
        <v/>
      </c>
      <c r="BF85" s="19"/>
      <c r="BG85" s="14"/>
      <c r="BI85" s="33" t="s">
        <v>62</v>
      </c>
      <c r="BJ85" s="34" t="s">
        <v>63</v>
      </c>
    </row>
    <row r="86" spans="1:62" s="20" customFormat="1" ht="12" customHeight="1" x14ac:dyDescent="0.25">
      <c r="A86" s="23" t="s">
        <v>261</v>
      </c>
      <c r="B86" s="20" t="s">
        <v>256</v>
      </c>
      <c r="C86" s="48">
        <v>2.61</v>
      </c>
      <c r="D86" s="24">
        <v>3.52</v>
      </c>
      <c r="E86" s="26">
        <f t="shared" si="14"/>
        <v>0.91000000000000014</v>
      </c>
      <c r="F86" s="20" t="s">
        <v>55</v>
      </c>
      <c r="G86" s="27"/>
      <c r="J86" s="28"/>
      <c r="L86" s="20" t="s">
        <v>56</v>
      </c>
      <c r="M86" s="29" t="s">
        <v>57</v>
      </c>
      <c r="O86" s="27" t="s">
        <v>58</v>
      </c>
      <c r="P86" s="53" t="s">
        <v>59</v>
      </c>
      <c r="Q86" t="s">
        <v>60</v>
      </c>
      <c r="R86" s="27" t="s">
        <v>262</v>
      </c>
      <c r="S86" s="19"/>
      <c r="Y86" s="15"/>
      <c r="AO86" s="31">
        <f t="shared" si="15"/>
        <v>0.91000000000000014</v>
      </c>
      <c r="AP86" s="14">
        <f t="shared" si="16"/>
        <v>0</v>
      </c>
      <c r="AQ86" s="15" t="str">
        <f t="shared" si="17"/>
        <v/>
      </c>
      <c r="AR86" s="16" t="str">
        <f t="shared" si="18"/>
        <v/>
      </c>
      <c r="AS86" s="16" t="str">
        <f t="shared" si="19"/>
        <v/>
      </c>
      <c r="AT86" s="16" t="str">
        <f t="shared" si="20"/>
        <v/>
      </c>
      <c r="AU86" s="17">
        <f>IF(AR86&lt;&gt;"",(($AP86*[1]temp_Reporting_drillholes!$BB$4/31.1034768*[1]temp_Reporting_drillholes!$BB$5)+($AQ86*[1]temp_Reporting_drillholes!$BC$4/31.1034768*[1]temp_Reporting_drillholes!$BC$5)+($AR86*[1]temp_Reporting_drillholes!$BA$4/100*[1]temp_Reporting_drillholes!$BA$5)+($AS86*[1]temp_Reporting_drillholes!$BD$4/100*[1]temp_Reporting_drillholes!$BD$5)+($AT86*[1]temp_Reporting_drillholes!$BE$4/100*[1]temp_Reporting_drillholes!$BE$5))/([1]temp_Reporting_drillholes!$BB$4*[1]temp_Reporting_drillholes!$BB$5/31.1034768),AP86)</f>
        <v>0</v>
      </c>
      <c r="AV86" s="16" t="e">
        <f>IF(AR86&lt;&gt;"",(($AP86*[1]temp_Reporting_drillholes!$BB$4/31.1034768*[1]temp_Reporting_drillholes!$BB$5)+($AQ86*[1]temp_Reporting_drillholes!$BC$4/31.1034768*[1]temp_Reporting_drillholes!$BC$5)+($AR86*[1]temp_Reporting_drillholes!$BA$4/100*[1]temp_Reporting_drillholes!$BA$5)+($AS86*[1]temp_Reporting_drillholes!$BD$4/100*[1]temp_Reporting_drillholes!$BD$5)+($AT86*[1]temp_Reporting_drillholes!$BE$4/100*[1]temp_Reporting_drillholes!$BE$5))/([1]temp_Reporting_drillholes!$BA$4*[1]temp_Reporting_drillholes!$BA$5/100),($AP86*[1]temp_Reporting_drillholes!$BB$4/31.1034768*[1]temp_Reporting_drillholes!$BB$5)/([1]temp_Reporting_drillholes!$BA$4*[1]temp_Reporting_drillholes!$BA$5/100))</f>
        <v>#DIV/0!</v>
      </c>
      <c r="AW86" s="18">
        <f>IF(AR86&lt;&gt;"",($AP86*[1]temp_Reporting_drillholes!$BB$4/31.1034768)+($AQ86*[1]temp_Reporting_drillholes!$BC$4/31.1034768)+($AR86*[1]temp_Reporting_drillholes!$BA$4/100)+($AS86*[1]temp_Reporting_drillholes!$BD$4/100)+($AT86*[1]temp_Reporting_drillholes!$BE$4/100),($AP86*[1]temp_Reporting_drillholes!$BB$4/31.1034768))</f>
        <v>0</v>
      </c>
      <c r="AX86" s="19" t="str">
        <f>IF(AR86&lt;&gt;"",(AR86+($AS86*[1]temp_Reporting_drillholes!$BD$6)+($AT86*[1]temp_Reporting_drillholes!$BE$6)+($AP86*[1]temp_Reporting_drillholes!$BB$6)+($AQ86*[1]temp_Reporting_drillholes!$BC$6)),"")</f>
        <v/>
      </c>
      <c r="BF86" s="19"/>
      <c r="BG86" s="14"/>
      <c r="BI86" s="33" t="s">
        <v>62</v>
      </c>
      <c r="BJ86" s="34" t="s">
        <v>63</v>
      </c>
    </row>
    <row r="87" spans="1:62" s="20" customFormat="1" ht="12" customHeight="1" x14ac:dyDescent="0.2">
      <c r="A87" s="37" t="s">
        <v>263</v>
      </c>
      <c r="B87" s="38" t="s">
        <v>264</v>
      </c>
      <c r="C87" s="39">
        <v>0</v>
      </c>
      <c r="D87" s="39">
        <v>0.7</v>
      </c>
      <c r="E87" s="40">
        <f t="shared" si="14"/>
        <v>0.7</v>
      </c>
      <c r="F87" s="38" t="s">
        <v>120</v>
      </c>
      <c r="G87" s="27"/>
      <c r="H87" s="38"/>
      <c r="I87" s="38"/>
      <c r="J87" s="41"/>
      <c r="K87" s="38"/>
      <c r="L87" s="38"/>
      <c r="M87" s="42"/>
      <c r="N87" s="38"/>
      <c r="O87" s="27"/>
      <c r="P87" s="51" t="s">
        <v>188</v>
      </c>
      <c r="Q87" s="27"/>
      <c r="R87" s="37" t="s">
        <v>263</v>
      </c>
      <c r="S87" s="19"/>
      <c r="Y87" s="15"/>
      <c r="AO87" s="31">
        <f t="shared" si="15"/>
        <v>0.7</v>
      </c>
      <c r="AP87" s="14">
        <f t="shared" si="16"/>
        <v>0</v>
      </c>
      <c r="AQ87" s="15" t="str">
        <f t="shared" si="17"/>
        <v/>
      </c>
      <c r="AR87" s="16" t="str">
        <f t="shared" si="18"/>
        <v/>
      </c>
      <c r="AS87" s="16" t="str">
        <f t="shared" si="19"/>
        <v/>
      </c>
      <c r="AT87" s="16" t="str">
        <f t="shared" si="20"/>
        <v/>
      </c>
      <c r="AU87" s="17">
        <f>IF(AR87&lt;&gt;"",(($AP87*[1]temp_Reporting_drillholes!$BB$4/31.1034768*[1]temp_Reporting_drillholes!$BB$5)+($AQ87*[1]temp_Reporting_drillholes!$BC$4/31.1034768*[1]temp_Reporting_drillholes!$BC$5)+($AR87*[1]temp_Reporting_drillholes!$BA$4/100*[1]temp_Reporting_drillholes!$BA$5)+($AS87*[1]temp_Reporting_drillholes!$BD$4/100*[1]temp_Reporting_drillholes!$BD$5)+($AT87*[1]temp_Reporting_drillholes!$BE$4/100*[1]temp_Reporting_drillholes!$BE$5))/([1]temp_Reporting_drillholes!$BB$4*[1]temp_Reporting_drillholes!$BB$5/31.1034768),AP87)</f>
        <v>0</v>
      </c>
      <c r="AV87" s="16" t="e">
        <f>IF(AR87&lt;&gt;"",(($AP87*[1]temp_Reporting_drillholes!$BB$4/31.1034768*[1]temp_Reporting_drillholes!$BB$5)+($AQ87*[1]temp_Reporting_drillholes!$BC$4/31.1034768*[1]temp_Reporting_drillholes!$BC$5)+($AR87*[1]temp_Reporting_drillholes!$BA$4/100*[1]temp_Reporting_drillholes!$BA$5)+($AS87*[1]temp_Reporting_drillholes!$BD$4/100*[1]temp_Reporting_drillholes!$BD$5)+($AT87*[1]temp_Reporting_drillholes!$BE$4/100*[1]temp_Reporting_drillholes!$BE$5))/([1]temp_Reporting_drillholes!$BA$4*[1]temp_Reporting_drillholes!$BA$5/100),($AP87*[1]temp_Reporting_drillholes!$BB$4/31.1034768*[1]temp_Reporting_drillholes!$BB$5)/([1]temp_Reporting_drillholes!$BA$4*[1]temp_Reporting_drillholes!$BA$5/100))</f>
        <v>#DIV/0!</v>
      </c>
      <c r="AW87" s="18">
        <f>IF(AR87&lt;&gt;"",($AP87*[1]temp_Reporting_drillholes!$BB$4/31.1034768)+($AQ87*[1]temp_Reporting_drillholes!$BC$4/31.1034768)+($AR87*[1]temp_Reporting_drillholes!$BA$4/100)+($AS87*[1]temp_Reporting_drillholes!$BD$4/100)+($AT87*[1]temp_Reporting_drillholes!$BE$4/100),($AP87*[1]temp_Reporting_drillholes!$BB$4/31.1034768))</f>
        <v>0</v>
      </c>
      <c r="AX87" s="19" t="str">
        <f>IF(AR87&lt;&gt;"",(AR87+($AS87*[1]temp_Reporting_drillholes!$BD$6)+($AT87*[1]temp_Reporting_drillholes!$BE$6)+($AP87*[1]temp_Reporting_drillholes!$BB$6)+($AQ87*[1]temp_Reporting_drillholes!$BC$6)),"")</f>
        <v/>
      </c>
      <c r="BF87" s="19"/>
      <c r="BG87" s="14"/>
      <c r="BI87" s="44"/>
      <c r="BJ87" s="44"/>
    </row>
    <row r="88" spans="1:62" s="20" customFormat="1" ht="12" customHeight="1" x14ac:dyDescent="0.25">
      <c r="A88" s="23" t="s">
        <v>265</v>
      </c>
      <c r="B88" s="20" t="s">
        <v>264</v>
      </c>
      <c r="C88" s="24">
        <v>0.7</v>
      </c>
      <c r="D88" s="24">
        <v>1.35</v>
      </c>
      <c r="E88" s="26">
        <f t="shared" si="14"/>
        <v>0.65000000000000013</v>
      </c>
      <c r="F88" s="20" t="s">
        <v>55</v>
      </c>
      <c r="G88" s="27"/>
      <c r="J88" s="28"/>
      <c r="L88" s="20" t="s">
        <v>56</v>
      </c>
      <c r="M88" s="29" t="s">
        <v>57</v>
      </c>
      <c r="O88" s="27" t="s">
        <v>58</v>
      </c>
      <c r="P88" s="52" t="s">
        <v>59</v>
      </c>
      <c r="Q88" t="s">
        <v>60</v>
      </c>
      <c r="R88" s="27" t="s">
        <v>266</v>
      </c>
      <c r="S88" s="19"/>
      <c r="Y88" s="15"/>
      <c r="AO88" s="31">
        <f t="shared" si="15"/>
        <v>0.65000000000000013</v>
      </c>
      <c r="AP88" s="14">
        <f t="shared" si="16"/>
        <v>0</v>
      </c>
      <c r="AQ88" s="15" t="str">
        <f t="shared" si="17"/>
        <v/>
      </c>
      <c r="AR88" s="16" t="str">
        <f t="shared" si="18"/>
        <v/>
      </c>
      <c r="AS88" s="16" t="str">
        <f t="shared" si="19"/>
        <v/>
      </c>
      <c r="AT88" s="16" t="str">
        <f t="shared" si="20"/>
        <v/>
      </c>
      <c r="AU88" s="17">
        <f>IF(AR88&lt;&gt;"",(($AP88*[1]temp_Reporting_drillholes!$BB$4/31.1034768*[1]temp_Reporting_drillholes!$BB$5)+($AQ88*[1]temp_Reporting_drillholes!$BC$4/31.1034768*[1]temp_Reporting_drillholes!$BC$5)+($AR88*[1]temp_Reporting_drillholes!$BA$4/100*[1]temp_Reporting_drillholes!$BA$5)+($AS88*[1]temp_Reporting_drillholes!$BD$4/100*[1]temp_Reporting_drillholes!$BD$5)+($AT88*[1]temp_Reporting_drillholes!$BE$4/100*[1]temp_Reporting_drillholes!$BE$5))/([1]temp_Reporting_drillholes!$BB$4*[1]temp_Reporting_drillholes!$BB$5/31.1034768),AP88)</f>
        <v>0</v>
      </c>
      <c r="AV88" s="16" t="e">
        <f>IF(AR88&lt;&gt;"",(($AP88*[1]temp_Reporting_drillholes!$BB$4/31.1034768*[1]temp_Reporting_drillholes!$BB$5)+($AQ88*[1]temp_Reporting_drillholes!$BC$4/31.1034768*[1]temp_Reporting_drillholes!$BC$5)+($AR88*[1]temp_Reporting_drillholes!$BA$4/100*[1]temp_Reporting_drillholes!$BA$5)+($AS88*[1]temp_Reporting_drillholes!$BD$4/100*[1]temp_Reporting_drillholes!$BD$5)+($AT88*[1]temp_Reporting_drillholes!$BE$4/100*[1]temp_Reporting_drillholes!$BE$5))/([1]temp_Reporting_drillholes!$BA$4*[1]temp_Reporting_drillholes!$BA$5/100),($AP88*[1]temp_Reporting_drillholes!$BB$4/31.1034768*[1]temp_Reporting_drillholes!$BB$5)/([1]temp_Reporting_drillholes!$BA$4*[1]temp_Reporting_drillholes!$BA$5/100))</f>
        <v>#DIV/0!</v>
      </c>
      <c r="AW88" s="18">
        <f>IF(AR88&lt;&gt;"",($AP88*[1]temp_Reporting_drillholes!$BB$4/31.1034768)+($AQ88*[1]temp_Reporting_drillholes!$BC$4/31.1034768)+($AR88*[1]temp_Reporting_drillholes!$BA$4/100)+($AS88*[1]temp_Reporting_drillholes!$BD$4/100)+($AT88*[1]temp_Reporting_drillholes!$BE$4/100),($AP88*[1]temp_Reporting_drillholes!$BB$4/31.1034768))</f>
        <v>0</v>
      </c>
      <c r="AX88" s="19" t="str">
        <f>IF(AR88&lt;&gt;"",(AR88+($AS88*[1]temp_Reporting_drillholes!$BD$6)+($AT88*[1]temp_Reporting_drillholes!$BE$6)+($AP88*[1]temp_Reporting_drillholes!$BB$6)+($AQ88*[1]temp_Reporting_drillholes!$BC$6)),"")</f>
        <v/>
      </c>
      <c r="BF88" s="19"/>
      <c r="BG88" s="14"/>
      <c r="BI88" s="33" t="s">
        <v>62</v>
      </c>
      <c r="BJ88" s="34" t="s">
        <v>63</v>
      </c>
    </row>
    <row r="89" spans="1:62" s="20" customFormat="1" ht="12" customHeight="1" x14ac:dyDescent="0.25">
      <c r="A89" s="23" t="s">
        <v>267</v>
      </c>
      <c r="B89" s="20" t="s">
        <v>264</v>
      </c>
      <c r="C89" s="24">
        <v>1.35</v>
      </c>
      <c r="D89" s="24">
        <v>2.1800000000000002</v>
      </c>
      <c r="E89" s="26">
        <f t="shared" si="14"/>
        <v>0.83000000000000007</v>
      </c>
      <c r="F89" s="20" t="s">
        <v>55</v>
      </c>
      <c r="G89" s="27"/>
      <c r="J89" s="28"/>
      <c r="L89" s="20" t="s">
        <v>56</v>
      </c>
      <c r="M89" s="29" t="s">
        <v>57</v>
      </c>
      <c r="O89" s="27" t="s">
        <v>58</v>
      </c>
      <c r="P89" s="52" t="s">
        <v>59</v>
      </c>
      <c r="Q89" t="s">
        <v>60</v>
      </c>
      <c r="R89" s="27" t="s">
        <v>268</v>
      </c>
      <c r="S89" s="19"/>
      <c r="Y89" s="15"/>
      <c r="AO89" s="31">
        <f t="shared" si="15"/>
        <v>0.83000000000000007</v>
      </c>
      <c r="AP89" s="14">
        <f t="shared" si="16"/>
        <v>0</v>
      </c>
      <c r="AQ89" s="15" t="str">
        <f t="shared" si="17"/>
        <v/>
      </c>
      <c r="AR89" s="16" t="str">
        <f t="shared" si="18"/>
        <v/>
      </c>
      <c r="AS89" s="16" t="str">
        <f t="shared" si="19"/>
        <v/>
      </c>
      <c r="AT89" s="16" t="str">
        <f t="shared" si="20"/>
        <v/>
      </c>
      <c r="AU89" s="17">
        <f>IF(AR89&lt;&gt;"",(($AP89*[1]temp_Reporting_drillholes!$BB$4/31.1034768*[1]temp_Reporting_drillholes!$BB$5)+($AQ89*[1]temp_Reporting_drillholes!$BC$4/31.1034768*[1]temp_Reporting_drillholes!$BC$5)+($AR89*[1]temp_Reporting_drillholes!$BA$4/100*[1]temp_Reporting_drillholes!$BA$5)+($AS89*[1]temp_Reporting_drillholes!$BD$4/100*[1]temp_Reporting_drillholes!$BD$5)+($AT89*[1]temp_Reporting_drillholes!$BE$4/100*[1]temp_Reporting_drillholes!$BE$5))/([1]temp_Reporting_drillholes!$BB$4*[1]temp_Reporting_drillholes!$BB$5/31.1034768),AP89)</f>
        <v>0</v>
      </c>
      <c r="AV89" s="16" t="e">
        <f>IF(AR89&lt;&gt;"",(($AP89*[1]temp_Reporting_drillholes!$BB$4/31.1034768*[1]temp_Reporting_drillholes!$BB$5)+($AQ89*[1]temp_Reporting_drillholes!$BC$4/31.1034768*[1]temp_Reporting_drillholes!$BC$5)+($AR89*[1]temp_Reporting_drillholes!$BA$4/100*[1]temp_Reporting_drillholes!$BA$5)+($AS89*[1]temp_Reporting_drillholes!$BD$4/100*[1]temp_Reporting_drillholes!$BD$5)+($AT89*[1]temp_Reporting_drillholes!$BE$4/100*[1]temp_Reporting_drillholes!$BE$5))/([1]temp_Reporting_drillholes!$BA$4*[1]temp_Reporting_drillholes!$BA$5/100),($AP89*[1]temp_Reporting_drillholes!$BB$4/31.1034768*[1]temp_Reporting_drillholes!$BB$5)/([1]temp_Reporting_drillholes!$BA$4*[1]temp_Reporting_drillholes!$BA$5/100))</f>
        <v>#DIV/0!</v>
      </c>
      <c r="AW89" s="18">
        <f>IF(AR89&lt;&gt;"",($AP89*[1]temp_Reporting_drillholes!$BB$4/31.1034768)+($AQ89*[1]temp_Reporting_drillholes!$BC$4/31.1034768)+($AR89*[1]temp_Reporting_drillholes!$BA$4/100)+($AS89*[1]temp_Reporting_drillholes!$BD$4/100)+($AT89*[1]temp_Reporting_drillholes!$BE$4/100),($AP89*[1]temp_Reporting_drillholes!$BB$4/31.1034768))</f>
        <v>0</v>
      </c>
      <c r="AX89" s="19" t="str">
        <f>IF(AR89&lt;&gt;"",(AR89+($AS89*[1]temp_Reporting_drillholes!$BD$6)+($AT89*[1]temp_Reporting_drillholes!$BE$6)+($AP89*[1]temp_Reporting_drillholes!$BB$6)+($AQ89*[1]temp_Reporting_drillholes!$BC$6)),"")</f>
        <v/>
      </c>
      <c r="BF89" s="19"/>
      <c r="BG89" s="14"/>
      <c r="BI89" s="33" t="s">
        <v>62</v>
      </c>
      <c r="BJ89" s="34" t="s">
        <v>63</v>
      </c>
    </row>
    <row r="90" spans="1:62" s="20" customFormat="1" ht="12" customHeight="1" x14ac:dyDescent="0.25">
      <c r="A90" s="23" t="s">
        <v>269</v>
      </c>
      <c r="B90" s="20" t="s">
        <v>264</v>
      </c>
      <c r="C90" s="24">
        <v>2.1800000000000002</v>
      </c>
      <c r="D90" s="24">
        <v>3.05</v>
      </c>
      <c r="E90" s="26">
        <f t="shared" si="14"/>
        <v>0.86999999999999966</v>
      </c>
      <c r="F90" s="20" t="s">
        <v>55</v>
      </c>
      <c r="G90" s="27"/>
      <c r="J90" s="28"/>
      <c r="L90" s="20" t="s">
        <v>56</v>
      </c>
      <c r="M90" s="29" t="s">
        <v>57</v>
      </c>
      <c r="O90" s="27" t="s">
        <v>58</v>
      </c>
      <c r="P90" s="52" t="s">
        <v>59</v>
      </c>
      <c r="Q90" t="s">
        <v>60</v>
      </c>
      <c r="R90" s="27" t="s">
        <v>270</v>
      </c>
      <c r="S90" s="19"/>
      <c r="Y90" s="15"/>
      <c r="AO90" s="31">
        <f t="shared" si="15"/>
        <v>0.86999999999999966</v>
      </c>
      <c r="AP90" s="14">
        <f t="shared" si="16"/>
        <v>0</v>
      </c>
      <c r="AQ90" s="15" t="str">
        <f t="shared" si="17"/>
        <v/>
      </c>
      <c r="AR90" s="16" t="str">
        <f t="shared" si="18"/>
        <v/>
      </c>
      <c r="AS90" s="16" t="str">
        <f t="shared" si="19"/>
        <v/>
      </c>
      <c r="AT90" s="16" t="str">
        <f t="shared" si="20"/>
        <v/>
      </c>
      <c r="AU90" s="17">
        <f>IF(AR90&lt;&gt;"",(($AP90*[1]temp_Reporting_drillholes!$BB$4/31.1034768*[1]temp_Reporting_drillholes!$BB$5)+($AQ90*[1]temp_Reporting_drillholes!$BC$4/31.1034768*[1]temp_Reporting_drillholes!$BC$5)+($AR90*[1]temp_Reporting_drillholes!$BA$4/100*[1]temp_Reporting_drillholes!$BA$5)+($AS90*[1]temp_Reporting_drillholes!$BD$4/100*[1]temp_Reporting_drillholes!$BD$5)+($AT90*[1]temp_Reporting_drillholes!$BE$4/100*[1]temp_Reporting_drillholes!$BE$5))/([1]temp_Reporting_drillholes!$BB$4*[1]temp_Reporting_drillholes!$BB$5/31.1034768),AP90)</f>
        <v>0</v>
      </c>
      <c r="AV90" s="16" t="e">
        <f>IF(AR90&lt;&gt;"",(($AP90*[1]temp_Reporting_drillholes!$BB$4/31.1034768*[1]temp_Reporting_drillholes!$BB$5)+($AQ90*[1]temp_Reporting_drillholes!$BC$4/31.1034768*[1]temp_Reporting_drillholes!$BC$5)+($AR90*[1]temp_Reporting_drillholes!$BA$4/100*[1]temp_Reporting_drillholes!$BA$5)+($AS90*[1]temp_Reporting_drillholes!$BD$4/100*[1]temp_Reporting_drillholes!$BD$5)+($AT90*[1]temp_Reporting_drillholes!$BE$4/100*[1]temp_Reporting_drillholes!$BE$5))/([1]temp_Reporting_drillholes!$BA$4*[1]temp_Reporting_drillholes!$BA$5/100),($AP90*[1]temp_Reporting_drillholes!$BB$4/31.1034768*[1]temp_Reporting_drillholes!$BB$5)/([1]temp_Reporting_drillholes!$BA$4*[1]temp_Reporting_drillholes!$BA$5/100))</f>
        <v>#DIV/0!</v>
      </c>
      <c r="AW90" s="18">
        <f>IF(AR90&lt;&gt;"",($AP90*[1]temp_Reporting_drillholes!$BB$4/31.1034768)+($AQ90*[1]temp_Reporting_drillholes!$BC$4/31.1034768)+($AR90*[1]temp_Reporting_drillholes!$BA$4/100)+($AS90*[1]temp_Reporting_drillholes!$BD$4/100)+($AT90*[1]temp_Reporting_drillholes!$BE$4/100),($AP90*[1]temp_Reporting_drillholes!$BB$4/31.1034768))</f>
        <v>0</v>
      </c>
      <c r="AX90" s="19" t="str">
        <f>IF(AR90&lt;&gt;"",(AR90+($AS90*[1]temp_Reporting_drillholes!$BD$6)+($AT90*[1]temp_Reporting_drillholes!$BE$6)+($AP90*[1]temp_Reporting_drillholes!$BB$6)+($AQ90*[1]temp_Reporting_drillholes!$BC$6)),"")</f>
        <v/>
      </c>
      <c r="BF90" s="19"/>
      <c r="BG90" s="14"/>
      <c r="BI90" s="33" t="s">
        <v>62</v>
      </c>
      <c r="BJ90" s="34" t="s">
        <v>63</v>
      </c>
    </row>
    <row r="91" spans="1:62" s="20" customFormat="1" ht="12" customHeight="1" x14ac:dyDescent="0.25">
      <c r="A91" s="23" t="s">
        <v>271</v>
      </c>
      <c r="B91" s="20" t="s">
        <v>264</v>
      </c>
      <c r="C91" s="24">
        <v>3.05</v>
      </c>
      <c r="D91" s="24">
        <v>3.9</v>
      </c>
      <c r="E91" s="26">
        <f t="shared" si="14"/>
        <v>0.85000000000000009</v>
      </c>
      <c r="F91" s="20" t="s">
        <v>55</v>
      </c>
      <c r="G91" s="27"/>
      <c r="J91" s="28"/>
      <c r="L91" s="20" t="s">
        <v>56</v>
      </c>
      <c r="M91" s="29" t="s">
        <v>57</v>
      </c>
      <c r="O91" s="27" t="s">
        <v>58</v>
      </c>
      <c r="P91" s="52" t="s">
        <v>59</v>
      </c>
      <c r="Q91" t="s">
        <v>60</v>
      </c>
      <c r="R91" s="27" t="s">
        <v>272</v>
      </c>
      <c r="S91" s="19"/>
      <c r="Y91" s="15"/>
      <c r="AO91" s="31">
        <f t="shared" si="15"/>
        <v>0.85000000000000009</v>
      </c>
      <c r="AP91" s="14">
        <f t="shared" si="16"/>
        <v>0</v>
      </c>
      <c r="AQ91" s="15" t="str">
        <f t="shared" si="17"/>
        <v/>
      </c>
      <c r="AR91" s="16" t="str">
        <f t="shared" si="18"/>
        <v/>
      </c>
      <c r="AS91" s="16" t="str">
        <f t="shared" si="19"/>
        <v/>
      </c>
      <c r="AT91" s="16" t="str">
        <f t="shared" si="20"/>
        <v/>
      </c>
      <c r="AU91" s="17">
        <f>IF(AR91&lt;&gt;"",(($AP91*[1]temp_Reporting_drillholes!$BB$4/31.1034768*[1]temp_Reporting_drillholes!$BB$5)+($AQ91*[1]temp_Reporting_drillholes!$BC$4/31.1034768*[1]temp_Reporting_drillholes!$BC$5)+($AR91*[1]temp_Reporting_drillholes!$BA$4/100*[1]temp_Reporting_drillholes!$BA$5)+($AS91*[1]temp_Reporting_drillholes!$BD$4/100*[1]temp_Reporting_drillholes!$BD$5)+($AT91*[1]temp_Reporting_drillholes!$BE$4/100*[1]temp_Reporting_drillholes!$BE$5))/([1]temp_Reporting_drillholes!$BB$4*[1]temp_Reporting_drillholes!$BB$5/31.1034768),AP91)</f>
        <v>0</v>
      </c>
      <c r="AV91" s="16" t="e">
        <f>IF(AR91&lt;&gt;"",(($AP91*[1]temp_Reporting_drillholes!$BB$4/31.1034768*[1]temp_Reporting_drillholes!$BB$5)+($AQ91*[1]temp_Reporting_drillholes!$BC$4/31.1034768*[1]temp_Reporting_drillholes!$BC$5)+($AR91*[1]temp_Reporting_drillholes!$BA$4/100*[1]temp_Reporting_drillholes!$BA$5)+($AS91*[1]temp_Reporting_drillholes!$BD$4/100*[1]temp_Reporting_drillholes!$BD$5)+($AT91*[1]temp_Reporting_drillholes!$BE$4/100*[1]temp_Reporting_drillholes!$BE$5))/([1]temp_Reporting_drillholes!$BA$4*[1]temp_Reporting_drillholes!$BA$5/100),($AP91*[1]temp_Reporting_drillholes!$BB$4/31.1034768*[1]temp_Reporting_drillholes!$BB$5)/([1]temp_Reporting_drillholes!$BA$4*[1]temp_Reporting_drillholes!$BA$5/100))</f>
        <v>#DIV/0!</v>
      </c>
      <c r="AW91" s="18">
        <f>IF(AR91&lt;&gt;"",($AP91*[1]temp_Reporting_drillholes!$BB$4/31.1034768)+($AQ91*[1]temp_Reporting_drillholes!$BC$4/31.1034768)+($AR91*[1]temp_Reporting_drillholes!$BA$4/100)+($AS91*[1]temp_Reporting_drillholes!$BD$4/100)+($AT91*[1]temp_Reporting_drillholes!$BE$4/100),($AP91*[1]temp_Reporting_drillholes!$BB$4/31.1034768))</f>
        <v>0</v>
      </c>
      <c r="AX91" s="19" t="str">
        <f>IF(AR91&lt;&gt;"",(AR91+($AS91*[1]temp_Reporting_drillholes!$BD$6)+($AT91*[1]temp_Reporting_drillholes!$BE$6)+($AP91*[1]temp_Reporting_drillholes!$BB$6)+($AQ91*[1]temp_Reporting_drillholes!$BC$6)),"")</f>
        <v/>
      </c>
      <c r="BF91" s="19"/>
      <c r="BG91" s="14"/>
      <c r="BI91" s="33" t="s">
        <v>62</v>
      </c>
      <c r="BJ91" s="34" t="s">
        <v>63</v>
      </c>
    </row>
    <row r="92" spans="1:62" s="20" customFormat="1" ht="12" customHeight="1" x14ac:dyDescent="0.25">
      <c r="A92" s="23" t="s">
        <v>273</v>
      </c>
      <c r="B92" s="20" t="s">
        <v>264</v>
      </c>
      <c r="C92" s="48">
        <v>3.9</v>
      </c>
      <c r="D92" s="24">
        <v>4.5999999999999996</v>
      </c>
      <c r="E92" s="26">
        <f t="shared" si="14"/>
        <v>0.69999999999999973</v>
      </c>
      <c r="F92" s="20" t="s">
        <v>55</v>
      </c>
      <c r="G92" s="27"/>
      <c r="J92" s="28"/>
      <c r="L92" s="20" t="s">
        <v>56</v>
      </c>
      <c r="M92" s="29" t="s">
        <v>57</v>
      </c>
      <c r="O92" s="27" t="s">
        <v>58</v>
      </c>
      <c r="P92" s="52" t="s">
        <v>59</v>
      </c>
      <c r="Q92" t="s">
        <v>60</v>
      </c>
      <c r="R92" s="27" t="s">
        <v>274</v>
      </c>
      <c r="S92" s="19"/>
      <c r="Y92" s="15"/>
      <c r="AO92" s="31">
        <f t="shared" si="15"/>
        <v>0.69999999999999973</v>
      </c>
      <c r="AP92" s="14">
        <f t="shared" si="16"/>
        <v>0</v>
      </c>
      <c r="AQ92" s="15" t="str">
        <f t="shared" si="17"/>
        <v/>
      </c>
      <c r="AR92" s="16" t="str">
        <f t="shared" si="18"/>
        <v/>
      </c>
      <c r="AS92" s="16" t="str">
        <f t="shared" si="19"/>
        <v/>
      </c>
      <c r="AT92" s="16" t="str">
        <f t="shared" si="20"/>
        <v/>
      </c>
      <c r="AU92" s="17">
        <f>IF(AR92&lt;&gt;"",(($AP92*[1]temp_Reporting_drillholes!$BB$4/31.1034768*[1]temp_Reporting_drillholes!$BB$5)+($AQ92*[1]temp_Reporting_drillholes!$BC$4/31.1034768*[1]temp_Reporting_drillholes!$BC$5)+($AR92*[1]temp_Reporting_drillholes!$BA$4/100*[1]temp_Reporting_drillholes!$BA$5)+($AS92*[1]temp_Reporting_drillholes!$BD$4/100*[1]temp_Reporting_drillholes!$BD$5)+($AT92*[1]temp_Reporting_drillholes!$BE$4/100*[1]temp_Reporting_drillholes!$BE$5))/([1]temp_Reporting_drillholes!$BB$4*[1]temp_Reporting_drillholes!$BB$5/31.1034768),AP92)</f>
        <v>0</v>
      </c>
      <c r="AV92" s="16" t="e">
        <f>IF(AR92&lt;&gt;"",(($AP92*[1]temp_Reporting_drillholes!$BB$4/31.1034768*[1]temp_Reporting_drillholes!$BB$5)+($AQ92*[1]temp_Reporting_drillholes!$BC$4/31.1034768*[1]temp_Reporting_drillholes!$BC$5)+($AR92*[1]temp_Reporting_drillholes!$BA$4/100*[1]temp_Reporting_drillholes!$BA$5)+($AS92*[1]temp_Reporting_drillholes!$BD$4/100*[1]temp_Reporting_drillholes!$BD$5)+($AT92*[1]temp_Reporting_drillholes!$BE$4/100*[1]temp_Reporting_drillholes!$BE$5))/([1]temp_Reporting_drillholes!$BA$4*[1]temp_Reporting_drillholes!$BA$5/100),($AP92*[1]temp_Reporting_drillholes!$BB$4/31.1034768*[1]temp_Reporting_drillholes!$BB$5)/([1]temp_Reporting_drillholes!$BA$4*[1]temp_Reporting_drillholes!$BA$5/100))</f>
        <v>#DIV/0!</v>
      </c>
      <c r="AW92" s="18">
        <f>IF(AR92&lt;&gt;"",($AP92*[1]temp_Reporting_drillholes!$BB$4/31.1034768)+($AQ92*[1]temp_Reporting_drillholes!$BC$4/31.1034768)+($AR92*[1]temp_Reporting_drillholes!$BA$4/100)+($AS92*[1]temp_Reporting_drillholes!$BD$4/100)+($AT92*[1]temp_Reporting_drillholes!$BE$4/100),($AP92*[1]temp_Reporting_drillholes!$BB$4/31.1034768))</f>
        <v>0</v>
      </c>
      <c r="AX92" s="19" t="str">
        <f>IF(AR92&lt;&gt;"",(AR92+($AS92*[1]temp_Reporting_drillholes!$BD$6)+($AT92*[1]temp_Reporting_drillholes!$BE$6)+($AP92*[1]temp_Reporting_drillholes!$BB$6)+($AQ92*[1]temp_Reporting_drillholes!$BC$6)),"")</f>
        <v/>
      </c>
      <c r="BF92" s="19"/>
      <c r="BG92" s="14"/>
      <c r="BI92" s="33" t="s">
        <v>62</v>
      </c>
      <c r="BJ92" s="34" t="s">
        <v>63</v>
      </c>
    </row>
    <row r="93" spans="1:62" s="20" customFormat="1" ht="12" customHeight="1" x14ac:dyDescent="0.25">
      <c r="A93" s="23" t="s">
        <v>275</v>
      </c>
      <c r="B93" s="20" t="s">
        <v>264</v>
      </c>
      <c r="C93" s="24">
        <v>4.5999999999999996</v>
      </c>
      <c r="D93" s="24">
        <v>4.82</v>
      </c>
      <c r="E93" s="26">
        <f t="shared" si="14"/>
        <v>0.22000000000000064</v>
      </c>
      <c r="F93" s="20" t="s">
        <v>55</v>
      </c>
      <c r="G93" s="27"/>
      <c r="J93" s="28"/>
      <c r="L93" s="20" t="s">
        <v>56</v>
      </c>
      <c r="M93" s="29" t="s">
        <v>57</v>
      </c>
      <c r="O93" s="27" t="s">
        <v>58</v>
      </c>
      <c r="P93" s="52" t="s">
        <v>59</v>
      </c>
      <c r="Q93" t="s">
        <v>60</v>
      </c>
      <c r="R93" s="27" t="s">
        <v>276</v>
      </c>
      <c r="S93" s="19"/>
      <c r="Y93" s="15"/>
      <c r="AO93" s="31">
        <f t="shared" si="15"/>
        <v>0.22000000000000064</v>
      </c>
      <c r="AP93" s="14">
        <f t="shared" si="16"/>
        <v>0</v>
      </c>
      <c r="AQ93" s="15" t="str">
        <f t="shared" si="17"/>
        <v/>
      </c>
      <c r="AR93" s="16" t="str">
        <f t="shared" si="18"/>
        <v/>
      </c>
      <c r="AS93" s="16" t="str">
        <f t="shared" si="19"/>
        <v/>
      </c>
      <c r="AT93" s="16" t="str">
        <f t="shared" si="20"/>
        <v/>
      </c>
      <c r="AU93" s="17">
        <f>IF(AR93&lt;&gt;"",(($AP93*[1]temp_Reporting_drillholes!$BB$4/31.1034768*[1]temp_Reporting_drillholes!$BB$5)+($AQ93*[1]temp_Reporting_drillholes!$BC$4/31.1034768*[1]temp_Reporting_drillholes!$BC$5)+($AR93*[1]temp_Reporting_drillholes!$BA$4/100*[1]temp_Reporting_drillholes!$BA$5)+($AS93*[1]temp_Reporting_drillholes!$BD$4/100*[1]temp_Reporting_drillholes!$BD$5)+($AT93*[1]temp_Reporting_drillholes!$BE$4/100*[1]temp_Reporting_drillholes!$BE$5))/([1]temp_Reporting_drillholes!$BB$4*[1]temp_Reporting_drillholes!$BB$5/31.1034768),AP93)</f>
        <v>0</v>
      </c>
      <c r="AV93" s="16" t="e">
        <f>IF(AR93&lt;&gt;"",(($AP93*[1]temp_Reporting_drillholes!$BB$4/31.1034768*[1]temp_Reporting_drillholes!$BB$5)+($AQ93*[1]temp_Reporting_drillholes!$BC$4/31.1034768*[1]temp_Reporting_drillholes!$BC$5)+($AR93*[1]temp_Reporting_drillholes!$BA$4/100*[1]temp_Reporting_drillholes!$BA$5)+($AS93*[1]temp_Reporting_drillholes!$BD$4/100*[1]temp_Reporting_drillholes!$BD$5)+($AT93*[1]temp_Reporting_drillholes!$BE$4/100*[1]temp_Reporting_drillholes!$BE$5))/([1]temp_Reporting_drillholes!$BA$4*[1]temp_Reporting_drillholes!$BA$5/100),($AP93*[1]temp_Reporting_drillholes!$BB$4/31.1034768*[1]temp_Reporting_drillholes!$BB$5)/([1]temp_Reporting_drillholes!$BA$4*[1]temp_Reporting_drillholes!$BA$5/100))</f>
        <v>#DIV/0!</v>
      </c>
      <c r="AW93" s="18">
        <f>IF(AR93&lt;&gt;"",($AP93*[1]temp_Reporting_drillholes!$BB$4/31.1034768)+($AQ93*[1]temp_Reporting_drillholes!$BC$4/31.1034768)+($AR93*[1]temp_Reporting_drillholes!$BA$4/100)+($AS93*[1]temp_Reporting_drillholes!$BD$4/100)+($AT93*[1]temp_Reporting_drillholes!$BE$4/100),($AP93*[1]temp_Reporting_drillholes!$BB$4/31.1034768))</f>
        <v>0</v>
      </c>
      <c r="AX93" s="19" t="str">
        <f>IF(AR93&lt;&gt;"",(AR93+($AS93*[1]temp_Reporting_drillholes!$BD$6)+($AT93*[1]temp_Reporting_drillholes!$BE$6)+($AP93*[1]temp_Reporting_drillholes!$BB$6)+($AQ93*[1]temp_Reporting_drillholes!$BC$6)),"")</f>
        <v/>
      </c>
      <c r="BF93" s="19"/>
      <c r="BG93" s="14"/>
      <c r="BI93" s="33" t="s">
        <v>62</v>
      </c>
      <c r="BJ93" s="34" t="s">
        <v>63</v>
      </c>
    </row>
    <row r="94" spans="1:62" s="20" customFormat="1" ht="12" customHeight="1" x14ac:dyDescent="0.2">
      <c r="A94" s="37" t="s">
        <v>277</v>
      </c>
      <c r="B94" s="38" t="s">
        <v>278</v>
      </c>
      <c r="C94" s="39">
        <v>0</v>
      </c>
      <c r="D94" s="39">
        <v>1.1000000000000001</v>
      </c>
      <c r="E94" s="40">
        <f t="shared" si="14"/>
        <v>1.1000000000000001</v>
      </c>
      <c r="F94" s="38" t="s">
        <v>120</v>
      </c>
      <c r="G94" s="27"/>
      <c r="H94" s="38"/>
      <c r="I94" s="38"/>
      <c r="J94" s="41"/>
      <c r="K94" s="38"/>
      <c r="L94" s="38"/>
      <c r="M94" s="42"/>
      <c r="N94" s="38"/>
      <c r="O94" s="27"/>
      <c r="P94" s="51" t="s">
        <v>188</v>
      </c>
      <c r="Q94" s="27"/>
      <c r="R94" s="37" t="s">
        <v>277</v>
      </c>
      <c r="S94" s="19"/>
      <c r="Y94" s="15"/>
      <c r="AO94" s="31">
        <f t="shared" si="15"/>
        <v>1.1000000000000001</v>
      </c>
      <c r="AP94" s="14">
        <f t="shared" si="16"/>
        <v>0</v>
      </c>
      <c r="AQ94" s="15" t="str">
        <f t="shared" si="17"/>
        <v/>
      </c>
      <c r="AR94" s="16" t="str">
        <f t="shared" si="18"/>
        <v/>
      </c>
      <c r="AS94" s="16" t="str">
        <f t="shared" si="19"/>
        <v/>
      </c>
      <c r="AT94" s="16" t="str">
        <f t="shared" si="20"/>
        <v/>
      </c>
      <c r="AU94" s="17">
        <f>IF(AR94&lt;&gt;"",(($AP94*[1]temp_Reporting_drillholes!$BB$4/31.1034768*[1]temp_Reporting_drillholes!$BB$5)+($AQ94*[1]temp_Reporting_drillholes!$BC$4/31.1034768*[1]temp_Reporting_drillholes!$BC$5)+($AR94*[1]temp_Reporting_drillholes!$BA$4/100*[1]temp_Reporting_drillholes!$BA$5)+($AS94*[1]temp_Reporting_drillholes!$BD$4/100*[1]temp_Reporting_drillholes!$BD$5)+($AT94*[1]temp_Reporting_drillholes!$BE$4/100*[1]temp_Reporting_drillholes!$BE$5))/([1]temp_Reporting_drillholes!$BB$4*[1]temp_Reporting_drillholes!$BB$5/31.1034768),AP94)</f>
        <v>0</v>
      </c>
      <c r="AV94" s="16" t="e">
        <f>IF(AR94&lt;&gt;"",(($AP94*[1]temp_Reporting_drillholes!$BB$4/31.1034768*[1]temp_Reporting_drillholes!$BB$5)+($AQ94*[1]temp_Reporting_drillholes!$BC$4/31.1034768*[1]temp_Reporting_drillholes!$BC$5)+($AR94*[1]temp_Reporting_drillholes!$BA$4/100*[1]temp_Reporting_drillholes!$BA$5)+($AS94*[1]temp_Reporting_drillholes!$BD$4/100*[1]temp_Reporting_drillholes!$BD$5)+($AT94*[1]temp_Reporting_drillholes!$BE$4/100*[1]temp_Reporting_drillholes!$BE$5))/([1]temp_Reporting_drillholes!$BA$4*[1]temp_Reporting_drillholes!$BA$5/100),($AP94*[1]temp_Reporting_drillholes!$BB$4/31.1034768*[1]temp_Reporting_drillholes!$BB$5)/([1]temp_Reporting_drillholes!$BA$4*[1]temp_Reporting_drillholes!$BA$5/100))</f>
        <v>#DIV/0!</v>
      </c>
      <c r="AW94" s="18">
        <f>IF(AR94&lt;&gt;"",($AP94*[1]temp_Reporting_drillholes!$BB$4/31.1034768)+($AQ94*[1]temp_Reporting_drillholes!$BC$4/31.1034768)+($AR94*[1]temp_Reporting_drillholes!$BA$4/100)+($AS94*[1]temp_Reporting_drillholes!$BD$4/100)+($AT94*[1]temp_Reporting_drillholes!$BE$4/100),($AP94*[1]temp_Reporting_drillholes!$BB$4/31.1034768))</f>
        <v>0</v>
      </c>
      <c r="AX94" s="19" t="str">
        <f>IF(AR94&lt;&gt;"",(AR94+($AS94*[1]temp_Reporting_drillholes!$BD$6)+($AT94*[1]temp_Reporting_drillholes!$BE$6)+($AP94*[1]temp_Reporting_drillholes!$BB$6)+($AQ94*[1]temp_Reporting_drillholes!$BC$6)),"")</f>
        <v/>
      </c>
      <c r="BF94" s="19"/>
      <c r="BG94" s="14"/>
      <c r="BI94" s="44"/>
      <c r="BJ94" s="44"/>
    </row>
    <row r="95" spans="1:62" s="20" customFormat="1" ht="12" customHeight="1" x14ac:dyDescent="0.25">
      <c r="A95" s="23" t="s">
        <v>279</v>
      </c>
      <c r="B95" s="20" t="s">
        <v>278</v>
      </c>
      <c r="C95" s="24">
        <v>1.1000000000000001</v>
      </c>
      <c r="D95" s="24">
        <v>2</v>
      </c>
      <c r="E95" s="26">
        <f t="shared" si="14"/>
        <v>0.89999999999999991</v>
      </c>
      <c r="F95" s="20" t="s">
        <v>55</v>
      </c>
      <c r="G95" s="27"/>
      <c r="J95" s="28"/>
      <c r="L95" s="20" t="s">
        <v>56</v>
      </c>
      <c r="M95" s="29" t="s">
        <v>57</v>
      </c>
      <c r="O95" s="27" t="s">
        <v>58</v>
      </c>
      <c r="P95" s="52" t="s">
        <v>59</v>
      </c>
      <c r="Q95" t="s">
        <v>60</v>
      </c>
      <c r="R95" s="27" t="s">
        <v>280</v>
      </c>
      <c r="S95" s="19"/>
      <c r="Y95" s="15"/>
      <c r="AO95" s="31">
        <f t="shared" si="15"/>
        <v>0.89999999999999991</v>
      </c>
      <c r="AP95" s="14">
        <f t="shared" si="16"/>
        <v>0</v>
      </c>
      <c r="AQ95" s="15" t="str">
        <f t="shared" si="17"/>
        <v/>
      </c>
      <c r="AR95" s="16" t="str">
        <f t="shared" si="18"/>
        <v/>
      </c>
      <c r="AS95" s="16" t="str">
        <f t="shared" si="19"/>
        <v/>
      </c>
      <c r="AT95" s="16" t="str">
        <f t="shared" si="20"/>
        <v/>
      </c>
      <c r="AU95" s="17">
        <f>IF(AR95&lt;&gt;"",(($AP95*[1]temp_Reporting_drillholes!$BB$4/31.1034768*[1]temp_Reporting_drillholes!$BB$5)+($AQ95*[1]temp_Reporting_drillholes!$BC$4/31.1034768*[1]temp_Reporting_drillholes!$BC$5)+($AR95*[1]temp_Reporting_drillholes!$BA$4/100*[1]temp_Reporting_drillholes!$BA$5)+($AS95*[1]temp_Reporting_drillholes!$BD$4/100*[1]temp_Reporting_drillholes!$BD$5)+($AT95*[1]temp_Reporting_drillholes!$BE$4/100*[1]temp_Reporting_drillholes!$BE$5))/([1]temp_Reporting_drillholes!$BB$4*[1]temp_Reporting_drillholes!$BB$5/31.1034768),AP95)</f>
        <v>0</v>
      </c>
      <c r="AV95" s="16" t="e">
        <f>IF(AR95&lt;&gt;"",(($AP95*[1]temp_Reporting_drillholes!$BB$4/31.1034768*[1]temp_Reporting_drillholes!$BB$5)+($AQ95*[1]temp_Reporting_drillholes!$BC$4/31.1034768*[1]temp_Reporting_drillholes!$BC$5)+($AR95*[1]temp_Reporting_drillholes!$BA$4/100*[1]temp_Reporting_drillholes!$BA$5)+($AS95*[1]temp_Reporting_drillholes!$BD$4/100*[1]temp_Reporting_drillholes!$BD$5)+($AT95*[1]temp_Reporting_drillholes!$BE$4/100*[1]temp_Reporting_drillholes!$BE$5))/([1]temp_Reporting_drillholes!$BA$4*[1]temp_Reporting_drillholes!$BA$5/100),($AP95*[1]temp_Reporting_drillholes!$BB$4/31.1034768*[1]temp_Reporting_drillholes!$BB$5)/([1]temp_Reporting_drillholes!$BA$4*[1]temp_Reporting_drillholes!$BA$5/100))</f>
        <v>#DIV/0!</v>
      </c>
      <c r="AW95" s="18">
        <f>IF(AR95&lt;&gt;"",($AP95*[1]temp_Reporting_drillholes!$BB$4/31.1034768)+($AQ95*[1]temp_Reporting_drillholes!$BC$4/31.1034768)+($AR95*[1]temp_Reporting_drillholes!$BA$4/100)+($AS95*[1]temp_Reporting_drillholes!$BD$4/100)+($AT95*[1]temp_Reporting_drillholes!$BE$4/100),($AP95*[1]temp_Reporting_drillholes!$BB$4/31.1034768))</f>
        <v>0</v>
      </c>
      <c r="AX95" s="19" t="str">
        <f>IF(AR95&lt;&gt;"",(AR95+($AS95*[1]temp_Reporting_drillholes!$BD$6)+($AT95*[1]temp_Reporting_drillholes!$BE$6)+($AP95*[1]temp_Reporting_drillholes!$BB$6)+($AQ95*[1]temp_Reporting_drillholes!$BC$6)),"")</f>
        <v/>
      </c>
      <c r="BF95" s="19"/>
      <c r="BG95" s="14"/>
      <c r="BI95" s="33" t="s">
        <v>62</v>
      </c>
      <c r="BJ95" s="34" t="s">
        <v>63</v>
      </c>
    </row>
    <row r="96" spans="1:62" s="20" customFormat="1" ht="12" customHeight="1" x14ac:dyDescent="0.25">
      <c r="A96" s="23" t="s">
        <v>281</v>
      </c>
      <c r="B96" s="20" t="s">
        <v>278</v>
      </c>
      <c r="C96" s="24">
        <v>2</v>
      </c>
      <c r="D96" s="48">
        <v>2.92</v>
      </c>
      <c r="E96" s="26">
        <f t="shared" si="14"/>
        <v>0.91999999999999993</v>
      </c>
      <c r="F96" s="20" t="s">
        <v>55</v>
      </c>
      <c r="G96" s="27"/>
      <c r="J96" s="28"/>
      <c r="L96" s="20" t="s">
        <v>56</v>
      </c>
      <c r="M96" s="29" t="s">
        <v>57</v>
      </c>
      <c r="O96" s="27" t="s">
        <v>58</v>
      </c>
      <c r="P96" s="52" t="s">
        <v>59</v>
      </c>
      <c r="Q96" t="s">
        <v>60</v>
      </c>
      <c r="R96" s="27" t="s">
        <v>282</v>
      </c>
      <c r="S96" s="19"/>
      <c r="Y96" s="15"/>
      <c r="AO96" s="31">
        <f t="shared" si="15"/>
        <v>0.91999999999999993</v>
      </c>
      <c r="AP96" s="14">
        <f t="shared" si="16"/>
        <v>0</v>
      </c>
      <c r="AQ96" s="15" t="str">
        <f t="shared" si="17"/>
        <v/>
      </c>
      <c r="AR96" s="16" t="str">
        <f t="shared" si="18"/>
        <v/>
      </c>
      <c r="AS96" s="16" t="str">
        <f t="shared" si="19"/>
        <v/>
      </c>
      <c r="AT96" s="16" t="str">
        <f t="shared" si="20"/>
        <v/>
      </c>
      <c r="AU96" s="17">
        <f>IF(AR96&lt;&gt;"",(($AP96*[1]temp_Reporting_drillholes!$BB$4/31.1034768*[1]temp_Reporting_drillholes!$BB$5)+($AQ96*[1]temp_Reporting_drillholes!$BC$4/31.1034768*[1]temp_Reporting_drillholes!$BC$5)+($AR96*[1]temp_Reporting_drillholes!$BA$4/100*[1]temp_Reporting_drillholes!$BA$5)+($AS96*[1]temp_Reporting_drillholes!$BD$4/100*[1]temp_Reporting_drillholes!$BD$5)+($AT96*[1]temp_Reporting_drillholes!$BE$4/100*[1]temp_Reporting_drillholes!$BE$5))/([1]temp_Reporting_drillholes!$BB$4*[1]temp_Reporting_drillholes!$BB$5/31.1034768),AP96)</f>
        <v>0</v>
      </c>
      <c r="AV96" s="16" t="e">
        <f>IF(AR96&lt;&gt;"",(($AP96*[1]temp_Reporting_drillholes!$BB$4/31.1034768*[1]temp_Reporting_drillholes!$BB$5)+($AQ96*[1]temp_Reporting_drillholes!$BC$4/31.1034768*[1]temp_Reporting_drillholes!$BC$5)+($AR96*[1]temp_Reporting_drillholes!$BA$4/100*[1]temp_Reporting_drillholes!$BA$5)+($AS96*[1]temp_Reporting_drillholes!$BD$4/100*[1]temp_Reporting_drillholes!$BD$5)+($AT96*[1]temp_Reporting_drillholes!$BE$4/100*[1]temp_Reporting_drillholes!$BE$5))/([1]temp_Reporting_drillholes!$BA$4*[1]temp_Reporting_drillholes!$BA$5/100),($AP96*[1]temp_Reporting_drillholes!$BB$4/31.1034768*[1]temp_Reporting_drillholes!$BB$5)/([1]temp_Reporting_drillholes!$BA$4*[1]temp_Reporting_drillholes!$BA$5/100))</f>
        <v>#DIV/0!</v>
      </c>
      <c r="AW96" s="18">
        <f>IF(AR96&lt;&gt;"",($AP96*[1]temp_Reporting_drillholes!$BB$4/31.1034768)+($AQ96*[1]temp_Reporting_drillholes!$BC$4/31.1034768)+($AR96*[1]temp_Reporting_drillholes!$BA$4/100)+($AS96*[1]temp_Reporting_drillholes!$BD$4/100)+($AT96*[1]temp_Reporting_drillholes!$BE$4/100),($AP96*[1]temp_Reporting_drillholes!$BB$4/31.1034768))</f>
        <v>0</v>
      </c>
      <c r="AX96" s="19" t="str">
        <f>IF(AR96&lt;&gt;"",(AR96+($AS96*[1]temp_Reporting_drillholes!$BD$6)+($AT96*[1]temp_Reporting_drillholes!$BE$6)+($AP96*[1]temp_Reporting_drillholes!$BB$6)+($AQ96*[1]temp_Reporting_drillholes!$BC$6)),"")</f>
        <v/>
      </c>
      <c r="BF96" s="19"/>
      <c r="BG96" s="14"/>
      <c r="BI96" s="33" t="s">
        <v>62</v>
      </c>
      <c r="BJ96" s="34" t="s">
        <v>63</v>
      </c>
    </row>
    <row r="97" spans="1:62" s="20" customFormat="1" ht="12" customHeight="1" x14ac:dyDescent="0.25">
      <c r="A97" s="23" t="s">
        <v>283</v>
      </c>
      <c r="B97" s="20" t="s">
        <v>278</v>
      </c>
      <c r="C97" s="48">
        <v>2.92</v>
      </c>
      <c r="D97" s="48">
        <v>3.78</v>
      </c>
      <c r="E97" s="26">
        <f t="shared" si="14"/>
        <v>0.85999999999999988</v>
      </c>
      <c r="F97" s="20" t="s">
        <v>55</v>
      </c>
      <c r="G97" s="27"/>
      <c r="J97" s="28"/>
      <c r="L97" s="20" t="s">
        <v>56</v>
      </c>
      <c r="M97" s="29" t="s">
        <v>57</v>
      </c>
      <c r="O97" s="27" t="s">
        <v>58</v>
      </c>
      <c r="P97" s="52" t="s">
        <v>59</v>
      </c>
      <c r="Q97" t="s">
        <v>60</v>
      </c>
      <c r="R97" s="27" t="s">
        <v>284</v>
      </c>
      <c r="S97" s="19"/>
      <c r="Y97" s="15"/>
      <c r="AO97" s="31">
        <f t="shared" si="15"/>
        <v>0.85999999999999988</v>
      </c>
      <c r="AP97" s="14">
        <f t="shared" si="16"/>
        <v>0</v>
      </c>
      <c r="AQ97" s="15" t="str">
        <f t="shared" si="17"/>
        <v/>
      </c>
      <c r="AR97" s="16" t="str">
        <f t="shared" si="18"/>
        <v/>
      </c>
      <c r="AS97" s="16" t="str">
        <f t="shared" si="19"/>
        <v/>
      </c>
      <c r="AT97" s="16" t="str">
        <f t="shared" si="20"/>
        <v/>
      </c>
      <c r="AU97" s="17">
        <f>IF(AR97&lt;&gt;"",(($AP97*[1]temp_Reporting_drillholes!$BB$4/31.1034768*[1]temp_Reporting_drillholes!$BB$5)+($AQ97*[1]temp_Reporting_drillholes!$BC$4/31.1034768*[1]temp_Reporting_drillholes!$BC$5)+($AR97*[1]temp_Reporting_drillholes!$BA$4/100*[1]temp_Reporting_drillholes!$BA$5)+($AS97*[1]temp_Reporting_drillholes!$BD$4/100*[1]temp_Reporting_drillholes!$BD$5)+($AT97*[1]temp_Reporting_drillholes!$BE$4/100*[1]temp_Reporting_drillholes!$BE$5))/([1]temp_Reporting_drillholes!$BB$4*[1]temp_Reporting_drillholes!$BB$5/31.1034768),AP97)</f>
        <v>0</v>
      </c>
      <c r="AV97" s="16" t="e">
        <f>IF(AR97&lt;&gt;"",(($AP97*[1]temp_Reporting_drillholes!$BB$4/31.1034768*[1]temp_Reporting_drillholes!$BB$5)+($AQ97*[1]temp_Reporting_drillholes!$BC$4/31.1034768*[1]temp_Reporting_drillholes!$BC$5)+($AR97*[1]temp_Reporting_drillholes!$BA$4/100*[1]temp_Reporting_drillholes!$BA$5)+($AS97*[1]temp_Reporting_drillholes!$BD$4/100*[1]temp_Reporting_drillholes!$BD$5)+($AT97*[1]temp_Reporting_drillholes!$BE$4/100*[1]temp_Reporting_drillholes!$BE$5))/([1]temp_Reporting_drillholes!$BA$4*[1]temp_Reporting_drillholes!$BA$5/100),($AP97*[1]temp_Reporting_drillholes!$BB$4/31.1034768*[1]temp_Reporting_drillholes!$BB$5)/([1]temp_Reporting_drillholes!$BA$4*[1]temp_Reporting_drillholes!$BA$5/100))</f>
        <v>#DIV/0!</v>
      </c>
      <c r="AW97" s="18">
        <f>IF(AR97&lt;&gt;"",($AP97*[1]temp_Reporting_drillholes!$BB$4/31.1034768)+($AQ97*[1]temp_Reporting_drillholes!$BC$4/31.1034768)+($AR97*[1]temp_Reporting_drillholes!$BA$4/100)+($AS97*[1]temp_Reporting_drillholes!$BD$4/100)+($AT97*[1]temp_Reporting_drillholes!$BE$4/100),($AP97*[1]temp_Reporting_drillholes!$BB$4/31.1034768))</f>
        <v>0</v>
      </c>
      <c r="AX97" s="19" t="str">
        <f>IF(AR97&lt;&gt;"",(AR97+($AS97*[1]temp_Reporting_drillholes!$BD$6)+($AT97*[1]temp_Reporting_drillholes!$BE$6)+($AP97*[1]temp_Reporting_drillholes!$BB$6)+($AQ97*[1]temp_Reporting_drillholes!$BC$6)),"")</f>
        <v/>
      </c>
      <c r="BF97" s="19"/>
      <c r="BG97" s="14"/>
      <c r="BI97" s="33" t="s">
        <v>62</v>
      </c>
      <c r="BJ97" s="34" t="s">
        <v>63</v>
      </c>
    </row>
    <row r="98" spans="1:62" s="20" customFormat="1" ht="12" customHeight="1" x14ac:dyDescent="0.25">
      <c r="A98" s="23" t="s">
        <v>285</v>
      </c>
      <c r="B98" s="20" t="s">
        <v>278</v>
      </c>
      <c r="C98" s="48">
        <v>3.78</v>
      </c>
      <c r="D98" s="24">
        <v>4.5</v>
      </c>
      <c r="E98" s="26">
        <f t="shared" ref="E98:E129" si="21">D98-C98</f>
        <v>0.7200000000000002</v>
      </c>
      <c r="F98" s="20" t="s">
        <v>55</v>
      </c>
      <c r="G98" s="27"/>
      <c r="J98" s="28"/>
      <c r="L98" s="20" t="s">
        <v>56</v>
      </c>
      <c r="M98" s="29" t="s">
        <v>57</v>
      </c>
      <c r="O98" s="27" t="s">
        <v>58</v>
      </c>
      <c r="P98" s="53" t="s">
        <v>59</v>
      </c>
      <c r="Q98" t="s">
        <v>60</v>
      </c>
      <c r="R98" s="27" t="s">
        <v>286</v>
      </c>
      <c r="S98" s="19"/>
      <c r="Y98" s="15"/>
      <c r="AO98" s="31">
        <f t="shared" ref="AO98:AO111" si="22">D98-C98</f>
        <v>0.7200000000000002</v>
      </c>
      <c r="AP98" s="14">
        <f t="shared" ref="AP98:AP117" si="23">IFERROR(AVERAGE(S98:U98),0)</f>
        <v>0</v>
      </c>
      <c r="AQ98" s="15" t="str">
        <f t="shared" ref="AQ98:AQ117" si="24">IFERROR(IF(AB98&lt;&gt;"",IF(AC98&lt;&gt;"",AC98,AB98*AB98/AB98),""),0)</f>
        <v/>
      </c>
      <c r="AR98" s="16" t="str">
        <f t="shared" ref="AR98:AR117" si="25">IFERROR(IF(Y98&lt;&gt;"",IF(Z98&lt;&gt;"",Z98/10000,Y98/10000),""),0)</f>
        <v/>
      </c>
      <c r="AS98" s="16" t="str">
        <f t="shared" ref="AS98:AS117" si="26">IFERROR(IF(W98&lt;&gt;"",IF(X98&lt;&gt;"",X98/10000,W98/10000),""),0)</f>
        <v/>
      </c>
      <c r="AT98" s="16" t="str">
        <f t="shared" ref="AT98:AT117" si="27">IFERROR(IF(V98&lt;&gt;"",V98/10000,""),0)</f>
        <v/>
      </c>
      <c r="AU98" s="17">
        <f>IF(AR98&lt;&gt;"",(($AP98*[1]temp_Reporting_drillholes!$BB$4/31.1034768*[1]temp_Reporting_drillholes!$BB$5)+($AQ98*[1]temp_Reporting_drillholes!$BC$4/31.1034768*[1]temp_Reporting_drillholes!$BC$5)+($AR98*[1]temp_Reporting_drillholes!$BA$4/100*[1]temp_Reporting_drillholes!$BA$5)+($AS98*[1]temp_Reporting_drillholes!$BD$4/100*[1]temp_Reporting_drillholes!$BD$5)+($AT98*[1]temp_Reporting_drillholes!$BE$4/100*[1]temp_Reporting_drillholes!$BE$5))/([1]temp_Reporting_drillholes!$BB$4*[1]temp_Reporting_drillholes!$BB$5/31.1034768),AP98)</f>
        <v>0</v>
      </c>
      <c r="AV98" s="16" t="e">
        <f>IF(AR98&lt;&gt;"",(($AP98*[1]temp_Reporting_drillholes!$BB$4/31.1034768*[1]temp_Reporting_drillholes!$BB$5)+($AQ98*[1]temp_Reporting_drillholes!$BC$4/31.1034768*[1]temp_Reporting_drillholes!$BC$5)+($AR98*[1]temp_Reporting_drillholes!$BA$4/100*[1]temp_Reporting_drillholes!$BA$5)+($AS98*[1]temp_Reporting_drillholes!$BD$4/100*[1]temp_Reporting_drillholes!$BD$5)+($AT98*[1]temp_Reporting_drillholes!$BE$4/100*[1]temp_Reporting_drillholes!$BE$5))/([1]temp_Reporting_drillholes!$BA$4*[1]temp_Reporting_drillholes!$BA$5/100),($AP98*[1]temp_Reporting_drillholes!$BB$4/31.1034768*[1]temp_Reporting_drillholes!$BB$5)/([1]temp_Reporting_drillholes!$BA$4*[1]temp_Reporting_drillholes!$BA$5/100))</f>
        <v>#DIV/0!</v>
      </c>
      <c r="AW98" s="18">
        <f>IF(AR98&lt;&gt;"",($AP98*[1]temp_Reporting_drillholes!$BB$4/31.1034768)+($AQ98*[1]temp_Reporting_drillholes!$BC$4/31.1034768)+($AR98*[1]temp_Reporting_drillholes!$BA$4/100)+($AS98*[1]temp_Reporting_drillholes!$BD$4/100)+($AT98*[1]temp_Reporting_drillholes!$BE$4/100),($AP98*[1]temp_Reporting_drillholes!$BB$4/31.1034768))</f>
        <v>0</v>
      </c>
      <c r="AX98" s="19" t="str">
        <f>IF(AR98&lt;&gt;"",(AR98+($AS98*[1]temp_Reporting_drillholes!$BD$6)+($AT98*[1]temp_Reporting_drillholes!$BE$6)+($AP98*[1]temp_Reporting_drillholes!$BB$6)+($AQ98*[1]temp_Reporting_drillholes!$BC$6)),"")</f>
        <v/>
      </c>
      <c r="BF98" s="19"/>
      <c r="BG98" s="14"/>
      <c r="BI98" s="33" t="s">
        <v>62</v>
      </c>
      <c r="BJ98" s="34" t="s">
        <v>63</v>
      </c>
    </row>
    <row r="99" spans="1:62" s="20" customFormat="1" ht="12" customHeight="1" x14ac:dyDescent="0.25">
      <c r="A99" s="23" t="s">
        <v>287</v>
      </c>
      <c r="B99" s="20" t="s">
        <v>288</v>
      </c>
      <c r="C99" s="24">
        <v>0</v>
      </c>
      <c r="D99" s="24">
        <v>1.2</v>
      </c>
      <c r="E99" s="26">
        <f t="shared" si="21"/>
        <v>1.2</v>
      </c>
      <c r="F99" s="20" t="s">
        <v>55</v>
      </c>
      <c r="G99" s="27"/>
      <c r="J99" s="28"/>
      <c r="L99" s="20" t="s">
        <v>56</v>
      </c>
      <c r="M99" s="29" t="s">
        <v>57</v>
      </c>
      <c r="O99" s="27" t="s">
        <v>58</v>
      </c>
      <c r="P99" s="30" t="s">
        <v>289</v>
      </c>
      <c r="Q99" t="s">
        <v>60</v>
      </c>
      <c r="R99" s="27" t="s">
        <v>290</v>
      </c>
      <c r="S99" s="19"/>
      <c r="Y99" s="15"/>
      <c r="AO99" s="31">
        <f t="shared" si="22"/>
        <v>1.2</v>
      </c>
      <c r="AP99" s="14">
        <f t="shared" si="23"/>
        <v>0</v>
      </c>
      <c r="AQ99" s="15" t="str">
        <f t="shared" si="24"/>
        <v/>
      </c>
      <c r="AR99" s="16" t="str">
        <f t="shared" si="25"/>
        <v/>
      </c>
      <c r="AS99" s="16" t="str">
        <f t="shared" si="26"/>
        <v/>
      </c>
      <c r="AT99" s="16" t="str">
        <f t="shared" si="27"/>
        <v/>
      </c>
      <c r="AU99" s="17">
        <f>IF(AR99&lt;&gt;"",(($AP99*[1]temp_Reporting_drillholes!$BB$4/31.1034768*[1]temp_Reporting_drillholes!$BB$5)+($AQ99*[1]temp_Reporting_drillholes!$BC$4/31.1034768*[1]temp_Reporting_drillholes!$BC$5)+($AR99*[1]temp_Reporting_drillholes!$BA$4/100*[1]temp_Reporting_drillholes!$BA$5)+($AS99*[1]temp_Reporting_drillholes!$BD$4/100*[1]temp_Reporting_drillholes!$BD$5)+($AT99*[1]temp_Reporting_drillholes!$BE$4/100*[1]temp_Reporting_drillholes!$BE$5))/([1]temp_Reporting_drillholes!$BB$4*[1]temp_Reporting_drillholes!$BB$5/31.1034768),AP99)</f>
        <v>0</v>
      </c>
      <c r="AV99" s="16" t="e">
        <f>IF(AR99&lt;&gt;"",(($AP99*[1]temp_Reporting_drillholes!$BB$4/31.1034768*[1]temp_Reporting_drillholes!$BB$5)+($AQ99*[1]temp_Reporting_drillholes!$BC$4/31.1034768*[1]temp_Reporting_drillholes!$BC$5)+($AR99*[1]temp_Reporting_drillholes!$BA$4/100*[1]temp_Reporting_drillholes!$BA$5)+($AS99*[1]temp_Reporting_drillholes!$BD$4/100*[1]temp_Reporting_drillholes!$BD$5)+($AT99*[1]temp_Reporting_drillholes!$BE$4/100*[1]temp_Reporting_drillholes!$BE$5))/([1]temp_Reporting_drillholes!$BA$4*[1]temp_Reporting_drillholes!$BA$5/100),($AP99*[1]temp_Reporting_drillholes!$BB$4/31.1034768*[1]temp_Reporting_drillholes!$BB$5)/([1]temp_Reporting_drillholes!$BA$4*[1]temp_Reporting_drillholes!$BA$5/100))</f>
        <v>#DIV/0!</v>
      </c>
      <c r="AW99" s="18">
        <f>IF(AR99&lt;&gt;"",($AP99*[1]temp_Reporting_drillholes!$BB$4/31.1034768)+($AQ99*[1]temp_Reporting_drillholes!$BC$4/31.1034768)+($AR99*[1]temp_Reporting_drillholes!$BA$4/100)+($AS99*[1]temp_Reporting_drillholes!$BD$4/100)+($AT99*[1]temp_Reporting_drillholes!$BE$4/100),($AP99*[1]temp_Reporting_drillholes!$BB$4/31.1034768))</f>
        <v>0</v>
      </c>
      <c r="AX99" s="19" t="str">
        <f>IF(AR99&lt;&gt;"",(AR99+($AS99*[1]temp_Reporting_drillholes!$BD$6)+($AT99*[1]temp_Reporting_drillholes!$BE$6)+($AP99*[1]temp_Reporting_drillholes!$BB$6)+($AQ99*[1]temp_Reporting_drillholes!$BC$6)),"")</f>
        <v/>
      </c>
      <c r="BF99" s="19"/>
      <c r="BG99" s="14"/>
      <c r="BI99" s="33" t="s">
        <v>62</v>
      </c>
      <c r="BJ99" s="34" t="s">
        <v>63</v>
      </c>
    </row>
    <row r="100" spans="1:62" s="20" customFormat="1" ht="12" customHeight="1" x14ac:dyDescent="0.25">
      <c r="A100" s="23" t="s">
        <v>291</v>
      </c>
      <c r="B100" s="20" t="s">
        <v>288</v>
      </c>
      <c r="C100" s="24">
        <v>1.2</v>
      </c>
      <c r="D100" s="24">
        <v>1.7</v>
      </c>
      <c r="E100" s="26">
        <f t="shared" si="21"/>
        <v>0.5</v>
      </c>
      <c r="F100" s="20" t="s">
        <v>55</v>
      </c>
      <c r="G100" s="27"/>
      <c r="J100" s="28"/>
      <c r="L100" s="20" t="s">
        <v>56</v>
      </c>
      <c r="M100" s="29" t="s">
        <v>57</v>
      </c>
      <c r="O100" s="27" t="s">
        <v>58</v>
      </c>
      <c r="P100" s="35" t="s">
        <v>289</v>
      </c>
      <c r="Q100" t="s">
        <v>60</v>
      </c>
      <c r="R100" s="27" t="s">
        <v>292</v>
      </c>
      <c r="S100" s="19"/>
      <c r="Y100" s="15"/>
      <c r="AO100" s="31">
        <f t="shared" si="22"/>
        <v>0.5</v>
      </c>
      <c r="AP100" s="14">
        <f t="shared" si="23"/>
        <v>0</v>
      </c>
      <c r="AQ100" s="15" t="str">
        <f t="shared" si="24"/>
        <v/>
      </c>
      <c r="AR100" s="16" t="str">
        <f t="shared" si="25"/>
        <v/>
      </c>
      <c r="AS100" s="16" t="str">
        <f t="shared" si="26"/>
        <v/>
      </c>
      <c r="AT100" s="16" t="str">
        <f t="shared" si="27"/>
        <v/>
      </c>
      <c r="AU100" s="17">
        <f>IF(AR100&lt;&gt;"",(($AP100*[1]temp_Reporting_drillholes!$BB$4/31.1034768*[1]temp_Reporting_drillholes!$BB$5)+($AQ100*[1]temp_Reporting_drillholes!$BC$4/31.1034768*[1]temp_Reporting_drillholes!$BC$5)+($AR100*[1]temp_Reporting_drillholes!$BA$4/100*[1]temp_Reporting_drillholes!$BA$5)+($AS100*[1]temp_Reporting_drillholes!$BD$4/100*[1]temp_Reporting_drillholes!$BD$5)+($AT100*[1]temp_Reporting_drillholes!$BE$4/100*[1]temp_Reporting_drillholes!$BE$5))/([1]temp_Reporting_drillholes!$BB$4*[1]temp_Reporting_drillholes!$BB$5/31.1034768),AP100)</f>
        <v>0</v>
      </c>
      <c r="AV100" s="16" t="e">
        <f>IF(AR100&lt;&gt;"",(($AP100*[1]temp_Reporting_drillholes!$BB$4/31.1034768*[1]temp_Reporting_drillholes!$BB$5)+($AQ100*[1]temp_Reporting_drillholes!$BC$4/31.1034768*[1]temp_Reporting_drillholes!$BC$5)+($AR100*[1]temp_Reporting_drillholes!$BA$4/100*[1]temp_Reporting_drillholes!$BA$5)+($AS100*[1]temp_Reporting_drillholes!$BD$4/100*[1]temp_Reporting_drillholes!$BD$5)+($AT100*[1]temp_Reporting_drillholes!$BE$4/100*[1]temp_Reporting_drillholes!$BE$5))/([1]temp_Reporting_drillholes!$BA$4*[1]temp_Reporting_drillholes!$BA$5/100),($AP100*[1]temp_Reporting_drillholes!$BB$4/31.1034768*[1]temp_Reporting_drillholes!$BB$5)/([1]temp_Reporting_drillholes!$BA$4*[1]temp_Reporting_drillholes!$BA$5/100))</f>
        <v>#DIV/0!</v>
      </c>
      <c r="AW100" s="18">
        <f>IF(AR100&lt;&gt;"",($AP100*[1]temp_Reporting_drillholes!$BB$4/31.1034768)+($AQ100*[1]temp_Reporting_drillholes!$BC$4/31.1034768)+($AR100*[1]temp_Reporting_drillholes!$BA$4/100)+($AS100*[1]temp_Reporting_drillholes!$BD$4/100)+($AT100*[1]temp_Reporting_drillholes!$BE$4/100),($AP100*[1]temp_Reporting_drillholes!$BB$4/31.1034768))</f>
        <v>0</v>
      </c>
      <c r="AX100" s="19" t="str">
        <f>IF(AR100&lt;&gt;"",(AR100+($AS100*[1]temp_Reporting_drillholes!$BD$6)+($AT100*[1]temp_Reporting_drillholes!$BE$6)+($AP100*[1]temp_Reporting_drillholes!$BB$6)+($AQ100*[1]temp_Reporting_drillholes!$BC$6)),"")</f>
        <v/>
      </c>
      <c r="BF100" s="19"/>
      <c r="BG100" s="14"/>
      <c r="BI100" s="33" t="s">
        <v>62</v>
      </c>
      <c r="BJ100" s="34" t="s">
        <v>63</v>
      </c>
    </row>
    <row r="101" spans="1:62" s="20" customFormat="1" ht="12" customHeight="1" x14ac:dyDescent="0.25">
      <c r="A101" s="23" t="s">
        <v>293</v>
      </c>
      <c r="B101" s="20" t="s">
        <v>294</v>
      </c>
      <c r="C101" s="24">
        <v>0</v>
      </c>
      <c r="D101" s="24">
        <v>0.9</v>
      </c>
      <c r="E101" s="26">
        <f t="shared" si="21"/>
        <v>0.9</v>
      </c>
      <c r="F101" s="20" t="s">
        <v>55</v>
      </c>
      <c r="G101" s="27"/>
      <c r="J101" s="28"/>
      <c r="L101" s="20" t="s">
        <v>56</v>
      </c>
      <c r="M101" s="29" t="s">
        <v>57</v>
      </c>
      <c r="O101" s="27" t="s">
        <v>58</v>
      </c>
      <c r="P101" s="35" t="s">
        <v>289</v>
      </c>
      <c r="Q101" t="s">
        <v>60</v>
      </c>
      <c r="R101" s="27" t="s">
        <v>295</v>
      </c>
      <c r="S101" s="19"/>
      <c r="Y101" s="15"/>
      <c r="AO101" s="31">
        <f t="shared" si="22"/>
        <v>0.9</v>
      </c>
      <c r="AP101" s="14">
        <f t="shared" si="23"/>
        <v>0</v>
      </c>
      <c r="AQ101" s="15" t="str">
        <f t="shared" si="24"/>
        <v/>
      </c>
      <c r="AR101" s="16" t="str">
        <f t="shared" si="25"/>
        <v/>
      </c>
      <c r="AS101" s="16" t="str">
        <f t="shared" si="26"/>
        <v/>
      </c>
      <c r="AT101" s="16" t="str">
        <f t="shared" si="27"/>
        <v/>
      </c>
      <c r="AU101" s="17">
        <f>IF(AR101&lt;&gt;"",(($AP101*[1]temp_Reporting_drillholes!$BB$4/31.1034768*[1]temp_Reporting_drillholes!$BB$5)+($AQ101*[1]temp_Reporting_drillholes!$BC$4/31.1034768*[1]temp_Reporting_drillholes!$BC$5)+($AR101*[1]temp_Reporting_drillholes!$BA$4/100*[1]temp_Reporting_drillholes!$BA$5)+($AS101*[1]temp_Reporting_drillholes!$BD$4/100*[1]temp_Reporting_drillholes!$BD$5)+($AT101*[1]temp_Reporting_drillholes!$BE$4/100*[1]temp_Reporting_drillholes!$BE$5))/([1]temp_Reporting_drillholes!$BB$4*[1]temp_Reporting_drillholes!$BB$5/31.1034768),AP101)</f>
        <v>0</v>
      </c>
      <c r="AV101" s="16" t="e">
        <f>IF(AR101&lt;&gt;"",(($AP101*[1]temp_Reporting_drillholes!$BB$4/31.1034768*[1]temp_Reporting_drillholes!$BB$5)+($AQ101*[1]temp_Reporting_drillholes!$BC$4/31.1034768*[1]temp_Reporting_drillholes!$BC$5)+($AR101*[1]temp_Reporting_drillholes!$BA$4/100*[1]temp_Reporting_drillholes!$BA$5)+($AS101*[1]temp_Reporting_drillholes!$BD$4/100*[1]temp_Reporting_drillholes!$BD$5)+($AT101*[1]temp_Reporting_drillholes!$BE$4/100*[1]temp_Reporting_drillholes!$BE$5))/([1]temp_Reporting_drillholes!$BA$4*[1]temp_Reporting_drillholes!$BA$5/100),($AP101*[1]temp_Reporting_drillholes!$BB$4/31.1034768*[1]temp_Reporting_drillholes!$BB$5)/([1]temp_Reporting_drillholes!$BA$4*[1]temp_Reporting_drillholes!$BA$5/100))</f>
        <v>#DIV/0!</v>
      </c>
      <c r="AW101" s="18">
        <f>IF(AR101&lt;&gt;"",($AP101*[1]temp_Reporting_drillholes!$BB$4/31.1034768)+($AQ101*[1]temp_Reporting_drillholes!$BC$4/31.1034768)+($AR101*[1]temp_Reporting_drillholes!$BA$4/100)+($AS101*[1]temp_Reporting_drillholes!$BD$4/100)+($AT101*[1]temp_Reporting_drillholes!$BE$4/100),($AP101*[1]temp_Reporting_drillholes!$BB$4/31.1034768))</f>
        <v>0</v>
      </c>
      <c r="AX101" s="19" t="str">
        <f>IF(AR101&lt;&gt;"",(AR101+($AS101*[1]temp_Reporting_drillholes!$BD$6)+($AT101*[1]temp_Reporting_drillholes!$BE$6)+($AP101*[1]temp_Reporting_drillholes!$BB$6)+($AQ101*[1]temp_Reporting_drillholes!$BC$6)),"")</f>
        <v/>
      </c>
      <c r="BF101" s="19"/>
      <c r="BG101" s="14"/>
      <c r="BI101" s="33" t="s">
        <v>62</v>
      </c>
      <c r="BJ101" s="34" t="s">
        <v>63</v>
      </c>
    </row>
    <row r="102" spans="1:62" s="20" customFormat="1" ht="12" customHeight="1" x14ac:dyDescent="0.25">
      <c r="A102" s="23" t="s">
        <v>296</v>
      </c>
      <c r="B102" s="20" t="s">
        <v>294</v>
      </c>
      <c r="C102" s="24">
        <v>0.9</v>
      </c>
      <c r="D102" s="24">
        <v>1.2</v>
      </c>
      <c r="E102" s="26">
        <f t="shared" si="21"/>
        <v>0.29999999999999993</v>
      </c>
      <c r="F102" s="20" t="s">
        <v>55</v>
      </c>
      <c r="G102" s="27"/>
      <c r="J102" s="28"/>
      <c r="L102" s="20" t="s">
        <v>56</v>
      </c>
      <c r="M102" s="29" t="s">
        <v>57</v>
      </c>
      <c r="O102" s="27" t="s">
        <v>58</v>
      </c>
      <c r="P102" s="35" t="s">
        <v>289</v>
      </c>
      <c r="Q102" t="s">
        <v>60</v>
      </c>
      <c r="R102" s="27" t="s">
        <v>297</v>
      </c>
      <c r="S102" s="19"/>
      <c r="Y102" s="15"/>
      <c r="AO102" s="31">
        <f t="shared" si="22"/>
        <v>0.29999999999999993</v>
      </c>
      <c r="AP102" s="14">
        <f t="shared" si="23"/>
        <v>0</v>
      </c>
      <c r="AQ102" s="15" t="str">
        <f t="shared" si="24"/>
        <v/>
      </c>
      <c r="AR102" s="16" t="str">
        <f t="shared" si="25"/>
        <v/>
      </c>
      <c r="AS102" s="16" t="str">
        <f t="shared" si="26"/>
        <v/>
      </c>
      <c r="AT102" s="16" t="str">
        <f t="shared" si="27"/>
        <v/>
      </c>
      <c r="AU102" s="17">
        <f>IF(AR102&lt;&gt;"",(($AP102*[1]temp_Reporting_drillholes!$BB$4/31.1034768*[1]temp_Reporting_drillholes!$BB$5)+($AQ102*[1]temp_Reporting_drillholes!$BC$4/31.1034768*[1]temp_Reporting_drillholes!$BC$5)+($AR102*[1]temp_Reporting_drillholes!$BA$4/100*[1]temp_Reporting_drillholes!$BA$5)+($AS102*[1]temp_Reporting_drillholes!$BD$4/100*[1]temp_Reporting_drillholes!$BD$5)+($AT102*[1]temp_Reporting_drillholes!$BE$4/100*[1]temp_Reporting_drillholes!$BE$5))/([1]temp_Reporting_drillholes!$BB$4*[1]temp_Reporting_drillholes!$BB$5/31.1034768),AP102)</f>
        <v>0</v>
      </c>
      <c r="AV102" s="16" t="e">
        <f>IF(AR102&lt;&gt;"",(($AP102*[1]temp_Reporting_drillholes!$BB$4/31.1034768*[1]temp_Reporting_drillholes!$BB$5)+($AQ102*[1]temp_Reporting_drillholes!$BC$4/31.1034768*[1]temp_Reporting_drillholes!$BC$5)+($AR102*[1]temp_Reporting_drillholes!$BA$4/100*[1]temp_Reporting_drillholes!$BA$5)+($AS102*[1]temp_Reporting_drillholes!$BD$4/100*[1]temp_Reporting_drillholes!$BD$5)+($AT102*[1]temp_Reporting_drillholes!$BE$4/100*[1]temp_Reporting_drillholes!$BE$5))/([1]temp_Reporting_drillholes!$BA$4*[1]temp_Reporting_drillholes!$BA$5/100),($AP102*[1]temp_Reporting_drillholes!$BB$4/31.1034768*[1]temp_Reporting_drillholes!$BB$5)/([1]temp_Reporting_drillholes!$BA$4*[1]temp_Reporting_drillholes!$BA$5/100))</f>
        <v>#DIV/0!</v>
      </c>
      <c r="AW102" s="18">
        <f>IF(AR102&lt;&gt;"",($AP102*[1]temp_Reporting_drillholes!$BB$4/31.1034768)+($AQ102*[1]temp_Reporting_drillholes!$BC$4/31.1034768)+($AR102*[1]temp_Reporting_drillholes!$BA$4/100)+($AS102*[1]temp_Reporting_drillholes!$BD$4/100)+($AT102*[1]temp_Reporting_drillholes!$BE$4/100),($AP102*[1]temp_Reporting_drillholes!$BB$4/31.1034768))</f>
        <v>0</v>
      </c>
      <c r="AX102" s="19" t="str">
        <f>IF(AR102&lt;&gt;"",(AR102+($AS102*[1]temp_Reporting_drillholes!$BD$6)+($AT102*[1]temp_Reporting_drillholes!$BE$6)+($AP102*[1]temp_Reporting_drillholes!$BB$6)+($AQ102*[1]temp_Reporting_drillholes!$BC$6)),"")</f>
        <v/>
      </c>
      <c r="BF102" s="19"/>
      <c r="BG102" s="14"/>
      <c r="BI102" s="33" t="s">
        <v>62</v>
      </c>
      <c r="BJ102" s="34" t="s">
        <v>63</v>
      </c>
    </row>
    <row r="103" spans="1:62" s="20" customFormat="1" ht="12" customHeight="1" x14ac:dyDescent="0.25">
      <c r="A103" s="23" t="s">
        <v>298</v>
      </c>
      <c r="B103" s="20" t="s">
        <v>294</v>
      </c>
      <c r="C103" s="24">
        <v>1.2</v>
      </c>
      <c r="D103" s="24">
        <v>1.5</v>
      </c>
      <c r="E103" s="26">
        <f t="shared" si="21"/>
        <v>0.30000000000000004</v>
      </c>
      <c r="F103" s="20" t="s">
        <v>55</v>
      </c>
      <c r="G103" s="27"/>
      <c r="J103" s="28"/>
      <c r="L103" s="20" t="s">
        <v>56</v>
      </c>
      <c r="M103" s="29" t="s">
        <v>57</v>
      </c>
      <c r="O103" s="27" t="s">
        <v>58</v>
      </c>
      <c r="P103" s="49" t="s">
        <v>289</v>
      </c>
      <c r="Q103" t="s">
        <v>60</v>
      </c>
      <c r="R103" s="27" t="s">
        <v>299</v>
      </c>
      <c r="S103" s="19"/>
      <c r="Y103" s="15"/>
      <c r="AO103" s="31">
        <f t="shared" si="22"/>
        <v>0.30000000000000004</v>
      </c>
      <c r="AP103" s="14">
        <f t="shared" si="23"/>
        <v>0</v>
      </c>
      <c r="AQ103" s="15" t="str">
        <f t="shared" si="24"/>
        <v/>
      </c>
      <c r="AR103" s="16" t="str">
        <f t="shared" si="25"/>
        <v/>
      </c>
      <c r="AS103" s="16" t="str">
        <f t="shared" si="26"/>
        <v/>
      </c>
      <c r="AT103" s="16" t="str">
        <f t="shared" si="27"/>
        <v/>
      </c>
      <c r="AU103" s="17">
        <f>IF(AR103&lt;&gt;"",(($AP103*[1]temp_Reporting_drillholes!$BB$4/31.1034768*[1]temp_Reporting_drillholes!$BB$5)+($AQ103*[1]temp_Reporting_drillholes!$BC$4/31.1034768*[1]temp_Reporting_drillholes!$BC$5)+($AR103*[1]temp_Reporting_drillholes!$BA$4/100*[1]temp_Reporting_drillholes!$BA$5)+($AS103*[1]temp_Reporting_drillholes!$BD$4/100*[1]temp_Reporting_drillholes!$BD$5)+($AT103*[1]temp_Reporting_drillholes!$BE$4/100*[1]temp_Reporting_drillholes!$BE$5))/([1]temp_Reporting_drillholes!$BB$4*[1]temp_Reporting_drillholes!$BB$5/31.1034768),AP103)</f>
        <v>0</v>
      </c>
      <c r="AV103" s="16" t="e">
        <f>IF(AR103&lt;&gt;"",(($AP103*[1]temp_Reporting_drillholes!$BB$4/31.1034768*[1]temp_Reporting_drillholes!$BB$5)+($AQ103*[1]temp_Reporting_drillholes!$BC$4/31.1034768*[1]temp_Reporting_drillholes!$BC$5)+($AR103*[1]temp_Reporting_drillholes!$BA$4/100*[1]temp_Reporting_drillholes!$BA$5)+($AS103*[1]temp_Reporting_drillholes!$BD$4/100*[1]temp_Reporting_drillholes!$BD$5)+($AT103*[1]temp_Reporting_drillholes!$BE$4/100*[1]temp_Reporting_drillholes!$BE$5))/([1]temp_Reporting_drillholes!$BA$4*[1]temp_Reporting_drillholes!$BA$5/100),($AP103*[1]temp_Reporting_drillholes!$BB$4/31.1034768*[1]temp_Reporting_drillholes!$BB$5)/([1]temp_Reporting_drillholes!$BA$4*[1]temp_Reporting_drillholes!$BA$5/100))</f>
        <v>#DIV/0!</v>
      </c>
      <c r="AW103" s="18">
        <f>IF(AR103&lt;&gt;"",($AP103*[1]temp_Reporting_drillholes!$BB$4/31.1034768)+($AQ103*[1]temp_Reporting_drillholes!$BC$4/31.1034768)+($AR103*[1]temp_Reporting_drillholes!$BA$4/100)+($AS103*[1]temp_Reporting_drillholes!$BD$4/100)+($AT103*[1]temp_Reporting_drillholes!$BE$4/100),($AP103*[1]temp_Reporting_drillholes!$BB$4/31.1034768))</f>
        <v>0</v>
      </c>
      <c r="AX103" s="19" t="str">
        <f>IF(AR103&lt;&gt;"",(AR103+($AS103*[1]temp_Reporting_drillholes!$BD$6)+($AT103*[1]temp_Reporting_drillholes!$BE$6)+($AP103*[1]temp_Reporting_drillholes!$BB$6)+($AQ103*[1]temp_Reporting_drillholes!$BC$6)),"")</f>
        <v/>
      </c>
      <c r="BF103" s="19"/>
      <c r="BG103" s="14"/>
      <c r="BI103" s="33" t="s">
        <v>62</v>
      </c>
      <c r="BJ103" s="34" t="s">
        <v>63</v>
      </c>
    </row>
    <row r="104" spans="1:62" s="20" customFormat="1" ht="12" customHeight="1" x14ac:dyDescent="0.25">
      <c r="A104" s="23" t="s">
        <v>300</v>
      </c>
      <c r="B104" s="20" t="s">
        <v>301</v>
      </c>
      <c r="C104" s="48">
        <v>0</v>
      </c>
      <c r="D104" s="48">
        <v>1.2</v>
      </c>
      <c r="E104" s="26">
        <f t="shared" si="21"/>
        <v>1.2</v>
      </c>
      <c r="F104" s="20" t="s">
        <v>55</v>
      </c>
      <c r="G104" s="27"/>
      <c r="J104" s="28"/>
      <c r="L104" s="20" t="s">
        <v>56</v>
      </c>
      <c r="M104" s="29" t="s">
        <v>57</v>
      </c>
      <c r="O104" s="27" t="s">
        <v>58</v>
      </c>
      <c r="P104" s="55" t="s">
        <v>302</v>
      </c>
      <c r="Q104" t="s">
        <v>60</v>
      </c>
      <c r="R104" s="27" t="s">
        <v>303</v>
      </c>
      <c r="S104" s="19"/>
      <c r="AO104" s="31">
        <f t="shared" si="22"/>
        <v>1.2</v>
      </c>
      <c r="AP104" s="14">
        <f t="shared" si="23"/>
        <v>0</v>
      </c>
      <c r="AQ104" s="15" t="str">
        <f t="shared" si="24"/>
        <v/>
      </c>
      <c r="AR104" s="16" t="str">
        <f t="shared" si="25"/>
        <v/>
      </c>
      <c r="AS104" s="16" t="str">
        <f t="shared" si="26"/>
        <v/>
      </c>
      <c r="AT104" s="16" t="str">
        <f t="shared" si="27"/>
        <v/>
      </c>
      <c r="AU104" s="17">
        <f>IF(AR104&lt;&gt;"",(($AP104*[1]temp_Reporting_drillholes!$BB$4/31.1034768*[1]temp_Reporting_drillholes!$BB$5)+($AQ104*[1]temp_Reporting_drillholes!$BC$4/31.1034768*[1]temp_Reporting_drillholes!$BC$5)+($AR104*[1]temp_Reporting_drillholes!$BA$4/100*[1]temp_Reporting_drillholes!$BA$5)+($AS104*[1]temp_Reporting_drillholes!$BD$4/100*[1]temp_Reporting_drillholes!$BD$5)+($AT104*[1]temp_Reporting_drillholes!$BE$4/100*[1]temp_Reporting_drillholes!$BE$5))/([1]temp_Reporting_drillholes!$BB$4*[1]temp_Reporting_drillholes!$BB$5/31.1034768),AP104)</f>
        <v>0</v>
      </c>
      <c r="AV104" s="16" t="e">
        <f>IF(AR104&lt;&gt;"",(($AP104*[1]temp_Reporting_drillholes!$BB$4/31.1034768*[1]temp_Reporting_drillholes!$BB$5)+($AQ104*[1]temp_Reporting_drillholes!$BC$4/31.1034768*[1]temp_Reporting_drillholes!$BC$5)+($AR104*[1]temp_Reporting_drillholes!$BA$4/100*[1]temp_Reporting_drillholes!$BA$5)+($AS104*[1]temp_Reporting_drillholes!$BD$4/100*[1]temp_Reporting_drillholes!$BD$5)+($AT104*[1]temp_Reporting_drillholes!$BE$4/100*[1]temp_Reporting_drillholes!$BE$5))/([1]temp_Reporting_drillholes!$BA$4*[1]temp_Reporting_drillholes!$BA$5/100),($AP104*[1]temp_Reporting_drillholes!$BB$4/31.1034768*[1]temp_Reporting_drillholes!$BB$5)/([1]temp_Reporting_drillholes!$BA$4*[1]temp_Reporting_drillholes!$BA$5/100))</f>
        <v>#DIV/0!</v>
      </c>
      <c r="AW104" s="18">
        <f>IF(AR104&lt;&gt;"",($AP104*[1]temp_Reporting_drillholes!$BB$4/31.1034768)+($AQ104*[1]temp_Reporting_drillholes!$BC$4/31.1034768)+($AR104*[1]temp_Reporting_drillholes!$BA$4/100)+($AS104*[1]temp_Reporting_drillholes!$BD$4/100)+($AT104*[1]temp_Reporting_drillholes!$BE$4/100),($AP104*[1]temp_Reporting_drillholes!$BB$4/31.1034768))</f>
        <v>0</v>
      </c>
      <c r="AX104" s="19" t="str">
        <f>IF(AR104&lt;&gt;"",(AR104+($AS104*[1]temp_Reporting_drillholes!$BD$6)+($AT104*[1]temp_Reporting_drillholes!$BE$6)+($AP104*[1]temp_Reporting_drillholes!$BB$6)+($AQ104*[1]temp_Reporting_drillholes!$BC$6)),"")</f>
        <v/>
      </c>
      <c r="BF104" s="19"/>
      <c r="BG104" s="14"/>
      <c r="BI104" s="33" t="s">
        <v>62</v>
      </c>
      <c r="BJ104" s="34" t="s">
        <v>63</v>
      </c>
    </row>
    <row r="105" spans="1:62" s="20" customFormat="1" ht="12" customHeight="1" x14ac:dyDescent="0.25">
      <c r="A105" s="23" t="s">
        <v>304</v>
      </c>
      <c r="B105" s="20" t="s">
        <v>305</v>
      </c>
      <c r="C105" s="24">
        <v>0</v>
      </c>
      <c r="D105" s="24">
        <v>0.7</v>
      </c>
      <c r="E105" s="26">
        <f t="shared" si="21"/>
        <v>0.7</v>
      </c>
      <c r="F105" s="20" t="s">
        <v>55</v>
      </c>
      <c r="G105" s="27"/>
      <c r="J105" s="28"/>
      <c r="L105" s="20" t="s">
        <v>56</v>
      </c>
      <c r="M105" s="29" t="s">
        <v>57</v>
      </c>
      <c r="O105" s="27" t="s">
        <v>58</v>
      </c>
      <c r="P105" s="30" t="s">
        <v>289</v>
      </c>
      <c r="Q105" t="s">
        <v>60</v>
      </c>
      <c r="R105" s="27" t="s">
        <v>306</v>
      </c>
      <c r="S105" s="19"/>
      <c r="AO105" s="31">
        <f t="shared" si="22"/>
        <v>0.7</v>
      </c>
      <c r="AP105" s="14">
        <f t="shared" si="23"/>
        <v>0</v>
      </c>
      <c r="AQ105" s="15" t="str">
        <f t="shared" si="24"/>
        <v/>
      </c>
      <c r="AR105" s="16" t="str">
        <f t="shared" si="25"/>
        <v/>
      </c>
      <c r="AS105" s="16" t="str">
        <f t="shared" si="26"/>
        <v/>
      </c>
      <c r="AT105" s="16" t="str">
        <f t="shared" si="27"/>
        <v/>
      </c>
      <c r="AU105" s="17">
        <f>IF(AR105&lt;&gt;"",(($AP105*[1]temp_Reporting_drillholes!$BB$4/31.1034768*[1]temp_Reporting_drillholes!$BB$5)+($AQ105*[1]temp_Reporting_drillholes!$BC$4/31.1034768*[1]temp_Reporting_drillholes!$BC$5)+($AR105*[1]temp_Reporting_drillholes!$BA$4/100*[1]temp_Reporting_drillholes!$BA$5)+($AS105*[1]temp_Reporting_drillholes!$BD$4/100*[1]temp_Reporting_drillholes!$BD$5)+($AT105*[1]temp_Reporting_drillholes!$BE$4/100*[1]temp_Reporting_drillholes!$BE$5))/([1]temp_Reporting_drillholes!$BB$4*[1]temp_Reporting_drillholes!$BB$5/31.1034768),AP105)</f>
        <v>0</v>
      </c>
      <c r="AV105" s="16" t="e">
        <f>IF(AR105&lt;&gt;"",(($AP105*[1]temp_Reporting_drillholes!$BB$4/31.1034768*[1]temp_Reporting_drillholes!$BB$5)+($AQ105*[1]temp_Reporting_drillholes!$BC$4/31.1034768*[1]temp_Reporting_drillholes!$BC$5)+($AR105*[1]temp_Reporting_drillholes!$BA$4/100*[1]temp_Reporting_drillholes!$BA$5)+($AS105*[1]temp_Reporting_drillholes!$BD$4/100*[1]temp_Reporting_drillholes!$BD$5)+($AT105*[1]temp_Reporting_drillholes!$BE$4/100*[1]temp_Reporting_drillholes!$BE$5))/([1]temp_Reporting_drillholes!$BA$4*[1]temp_Reporting_drillholes!$BA$5/100),($AP105*[1]temp_Reporting_drillholes!$BB$4/31.1034768*[1]temp_Reporting_drillholes!$BB$5)/([1]temp_Reporting_drillholes!$BA$4*[1]temp_Reporting_drillholes!$BA$5/100))</f>
        <v>#DIV/0!</v>
      </c>
      <c r="AW105" s="18">
        <f>IF(AR105&lt;&gt;"",($AP105*[1]temp_Reporting_drillholes!$BB$4/31.1034768)+($AQ105*[1]temp_Reporting_drillholes!$BC$4/31.1034768)+($AR105*[1]temp_Reporting_drillholes!$BA$4/100)+($AS105*[1]temp_Reporting_drillholes!$BD$4/100)+($AT105*[1]temp_Reporting_drillholes!$BE$4/100),($AP105*[1]temp_Reporting_drillholes!$BB$4/31.1034768))</f>
        <v>0</v>
      </c>
      <c r="AX105" s="19" t="str">
        <f>IF(AR105&lt;&gt;"",(AR105+($AS105*[1]temp_Reporting_drillholes!$BD$6)+($AT105*[1]temp_Reporting_drillholes!$BE$6)+($AP105*[1]temp_Reporting_drillholes!$BB$6)+($AQ105*[1]temp_Reporting_drillholes!$BC$6)),"")</f>
        <v/>
      </c>
      <c r="BF105" s="19"/>
      <c r="BG105" s="14"/>
      <c r="BI105" s="33" t="s">
        <v>62</v>
      </c>
      <c r="BJ105" s="34" t="s">
        <v>63</v>
      </c>
    </row>
    <row r="106" spans="1:62" s="20" customFormat="1" ht="12" customHeight="1" x14ac:dyDescent="0.25">
      <c r="A106" s="23" t="s">
        <v>307</v>
      </c>
      <c r="B106" s="20" t="s">
        <v>305</v>
      </c>
      <c r="C106" s="24">
        <v>0.7</v>
      </c>
      <c r="D106" s="24">
        <v>1.2</v>
      </c>
      <c r="E106" s="26">
        <f t="shared" si="21"/>
        <v>0.5</v>
      </c>
      <c r="F106" s="20" t="s">
        <v>55</v>
      </c>
      <c r="G106" s="27"/>
      <c r="J106" s="28"/>
      <c r="L106" s="20" t="s">
        <v>56</v>
      </c>
      <c r="M106" s="29" t="s">
        <v>57</v>
      </c>
      <c r="O106" s="27" t="s">
        <v>58</v>
      </c>
      <c r="P106" s="35" t="s">
        <v>289</v>
      </c>
      <c r="Q106" t="s">
        <v>60</v>
      </c>
      <c r="R106" s="27" t="s">
        <v>308</v>
      </c>
      <c r="S106" s="19"/>
      <c r="AO106" s="31">
        <f t="shared" si="22"/>
        <v>0.5</v>
      </c>
      <c r="AP106" s="14">
        <f t="shared" si="23"/>
        <v>0</v>
      </c>
      <c r="AQ106" s="15" t="str">
        <f t="shared" si="24"/>
        <v/>
      </c>
      <c r="AR106" s="16" t="str">
        <f t="shared" si="25"/>
        <v/>
      </c>
      <c r="AS106" s="16" t="str">
        <f t="shared" si="26"/>
        <v/>
      </c>
      <c r="AT106" s="16" t="str">
        <f t="shared" si="27"/>
        <v/>
      </c>
      <c r="AU106" s="17">
        <f>IF(AR106&lt;&gt;"",(($AP106*[1]temp_Reporting_drillholes!$BB$4/31.1034768*[1]temp_Reporting_drillholes!$BB$5)+($AQ106*[1]temp_Reporting_drillholes!$BC$4/31.1034768*[1]temp_Reporting_drillholes!$BC$5)+($AR106*[1]temp_Reporting_drillholes!$BA$4/100*[1]temp_Reporting_drillholes!$BA$5)+($AS106*[1]temp_Reporting_drillholes!$BD$4/100*[1]temp_Reporting_drillholes!$BD$5)+($AT106*[1]temp_Reporting_drillholes!$BE$4/100*[1]temp_Reporting_drillholes!$BE$5))/([1]temp_Reporting_drillholes!$BB$4*[1]temp_Reporting_drillholes!$BB$5/31.1034768),AP106)</f>
        <v>0</v>
      </c>
      <c r="AV106" s="16" t="e">
        <f>IF(AR106&lt;&gt;"",(($AP106*[1]temp_Reporting_drillholes!$BB$4/31.1034768*[1]temp_Reporting_drillholes!$BB$5)+($AQ106*[1]temp_Reporting_drillholes!$BC$4/31.1034768*[1]temp_Reporting_drillholes!$BC$5)+($AR106*[1]temp_Reporting_drillholes!$BA$4/100*[1]temp_Reporting_drillholes!$BA$5)+($AS106*[1]temp_Reporting_drillholes!$BD$4/100*[1]temp_Reporting_drillholes!$BD$5)+($AT106*[1]temp_Reporting_drillholes!$BE$4/100*[1]temp_Reporting_drillholes!$BE$5))/([1]temp_Reporting_drillholes!$BA$4*[1]temp_Reporting_drillholes!$BA$5/100),($AP106*[1]temp_Reporting_drillholes!$BB$4/31.1034768*[1]temp_Reporting_drillholes!$BB$5)/([1]temp_Reporting_drillholes!$BA$4*[1]temp_Reporting_drillholes!$BA$5/100))</f>
        <v>#DIV/0!</v>
      </c>
      <c r="AW106" s="18">
        <f>IF(AR106&lt;&gt;"",($AP106*[1]temp_Reporting_drillholes!$BB$4/31.1034768)+($AQ106*[1]temp_Reporting_drillholes!$BC$4/31.1034768)+($AR106*[1]temp_Reporting_drillholes!$BA$4/100)+($AS106*[1]temp_Reporting_drillholes!$BD$4/100)+($AT106*[1]temp_Reporting_drillholes!$BE$4/100),($AP106*[1]temp_Reporting_drillholes!$BB$4/31.1034768))</f>
        <v>0</v>
      </c>
      <c r="AX106" s="19" t="str">
        <f>IF(AR106&lt;&gt;"",(AR106+($AS106*[1]temp_Reporting_drillholes!$BD$6)+($AT106*[1]temp_Reporting_drillholes!$BE$6)+($AP106*[1]temp_Reporting_drillholes!$BB$6)+($AQ106*[1]temp_Reporting_drillholes!$BC$6)),"")</f>
        <v/>
      </c>
      <c r="BF106" s="19"/>
      <c r="BG106" s="14"/>
      <c r="BI106" s="33" t="s">
        <v>62</v>
      </c>
      <c r="BJ106" s="34" t="s">
        <v>63</v>
      </c>
    </row>
    <row r="107" spans="1:62" s="20" customFormat="1" ht="12" customHeight="1" x14ac:dyDescent="0.25">
      <c r="A107" s="23" t="s">
        <v>309</v>
      </c>
      <c r="B107" s="20" t="s">
        <v>305</v>
      </c>
      <c r="C107" s="24">
        <v>1.2</v>
      </c>
      <c r="D107" s="24">
        <v>1.5</v>
      </c>
      <c r="E107" s="26">
        <f t="shared" si="21"/>
        <v>0.30000000000000004</v>
      </c>
      <c r="F107" s="20" t="s">
        <v>55</v>
      </c>
      <c r="G107" s="27"/>
      <c r="J107" s="28"/>
      <c r="L107" s="20" t="s">
        <v>56</v>
      </c>
      <c r="M107" s="29" t="s">
        <v>57</v>
      </c>
      <c r="O107" s="27" t="s">
        <v>58</v>
      </c>
      <c r="P107" s="49" t="s">
        <v>289</v>
      </c>
      <c r="Q107" t="s">
        <v>60</v>
      </c>
      <c r="R107" s="27" t="s">
        <v>310</v>
      </c>
      <c r="S107" s="19"/>
      <c r="AO107" s="31">
        <f t="shared" si="22"/>
        <v>0.30000000000000004</v>
      </c>
      <c r="AP107" s="14">
        <f t="shared" si="23"/>
        <v>0</v>
      </c>
      <c r="AQ107" s="15" t="str">
        <f t="shared" si="24"/>
        <v/>
      </c>
      <c r="AR107" s="16" t="str">
        <f t="shared" si="25"/>
        <v/>
      </c>
      <c r="AS107" s="16" t="str">
        <f t="shared" si="26"/>
        <v/>
      </c>
      <c r="AT107" s="16" t="str">
        <f t="shared" si="27"/>
        <v/>
      </c>
      <c r="AU107" s="17">
        <f>IF(AR107&lt;&gt;"",(($AP107*[1]temp_Reporting_drillholes!$BB$4/31.1034768*[1]temp_Reporting_drillholes!$BB$5)+($AQ107*[1]temp_Reporting_drillholes!$BC$4/31.1034768*[1]temp_Reporting_drillholes!$BC$5)+($AR107*[1]temp_Reporting_drillholes!$BA$4/100*[1]temp_Reporting_drillholes!$BA$5)+($AS107*[1]temp_Reporting_drillholes!$BD$4/100*[1]temp_Reporting_drillholes!$BD$5)+($AT107*[1]temp_Reporting_drillholes!$BE$4/100*[1]temp_Reporting_drillholes!$BE$5))/([1]temp_Reporting_drillholes!$BB$4*[1]temp_Reporting_drillholes!$BB$5/31.1034768),AP107)</f>
        <v>0</v>
      </c>
      <c r="AV107" s="16" t="e">
        <f>IF(AR107&lt;&gt;"",(($AP107*[1]temp_Reporting_drillholes!$BB$4/31.1034768*[1]temp_Reporting_drillholes!$BB$5)+($AQ107*[1]temp_Reporting_drillholes!$BC$4/31.1034768*[1]temp_Reporting_drillholes!$BC$5)+($AR107*[1]temp_Reporting_drillholes!$BA$4/100*[1]temp_Reporting_drillholes!$BA$5)+($AS107*[1]temp_Reporting_drillholes!$BD$4/100*[1]temp_Reporting_drillholes!$BD$5)+($AT107*[1]temp_Reporting_drillholes!$BE$4/100*[1]temp_Reporting_drillholes!$BE$5))/([1]temp_Reporting_drillholes!$BA$4*[1]temp_Reporting_drillholes!$BA$5/100),($AP107*[1]temp_Reporting_drillholes!$BB$4/31.1034768*[1]temp_Reporting_drillholes!$BB$5)/([1]temp_Reporting_drillholes!$BA$4*[1]temp_Reporting_drillholes!$BA$5/100))</f>
        <v>#DIV/0!</v>
      </c>
      <c r="AW107" s="18">
        <f>IF(AR107&lt;&gt;"",($AP107*[1]temp_Reporting_drillholes!$BB$4/31.1034768)+($AQ107*[1]temp_Reporting_drillholes!$BC$4/31.1034768)+($AR107*[1]temp_Reporting_drillholes!$BA$4/100)+($AS107*[1]temp_Reporting_drillholes!$BD$4/100)+($AT107*[1]temp_Reporting_drillholes!$BE$4/100),($AP107*[1]temp_Reporting_drillholes!$BB$4/31.1034768))</f>
        <v>0</v>
      </c>
      <c r="AX107" s="19" t="str">
        <f>IF(AR107&lt;&gt;"",(AR107+($AS107*[1]temp_Reporting_drillholes!$BD$6)+($AT107*[1]temp_Reporting_drillholes!$BE$6)+($AP107*[1]temp_Reporting_drillholes!$BB$6)+($AQ107*[1]temp_Reporting_drillholes!$BC$6)),"")</f>
        <v/>
      </c>
      <c r="BF107" s="19"/>
      <c r="BG107" s="14"/>
      <c r="BI107" s="33" t="s">
        <v>62</v>
      </c>
      <c r="BJ107" s="34" t="s">
        <v>63</v>
      </c>
    </row>
    <row r="108" spans="1:62" s="20" customFormat="1" ht="12" customHeight="1" x14ac:dyDescent="0.25">
      <c r="A108" s="23" t="s">
        <v>311</v>
      </c>
      <c r="B108" s="20" t="s">
        <v>312</v>
      </c>
      <c r="C108" s="24">
        <v>0</v>
      </c>
      <c r="D108" s="24">
        <v>0.8</v>
      </c>
      <c r="E108" s="26">
        <f t="shared" si="21"/>
        <v>0.8</v>
      </c>
      <c r="F108" s="20" t="s">
        <v>55</v>
      </c>
      <c r="G108" s="27"/>
      <c r="J108" s="28"/>
      <c r="L108" s="20" t="s">
        <v>56</v>
      </c>
      <c r="M108" s="29" t="s">
        <v>57</v>
      </c>
      <c r="O108" s="27" t="s">
        <v>58</v>
      </c>
      <c r="P108" s="30" t="s">
        <v>289</v>
      </c>
      <c r="Q108" t="s">
        <v>60</v>
      </c>
      <c r="R108" s="27" t="s">
        <v>313</v>
      </c>
      <c r="S108" s="19"/>
      <c r="AO108" s="31">
        <f t="shared" si="22"/>
        <v>0.8</v>
      </c>
      <c r="AP108" s="14">
        <f t="shared" si="23"/>
        <v>0</v>
      </c>
      <c r="AQ108" s="15" t="str">
        <f t="shared" si="24"/>
        <v/>
      </c>
      <c r="AR108" s="16" t="str">
        <f t="shared" si="25"/>
        <v/>
      </c>
      <c r="AS108" s="16" t="str">
        <f t="shared" si="26"/>
        <v/>
      </c>
      <c r="AT108" s="16" t="str">
        <f t="shared" si="27"/>
        <v/>
      </c>
      <c r="AU108" s="17">
        <f>IF(AR108&lt;&gt;"",(($AP108*[1]temp_Reporting_drillholes!$BB$4/31.1034768*[1]temp_Reporting_drillholes!$BB$5)+($AQ108*[1]temp_Reporting_drillholes!$BC$4/31.1034768*[1]temp_Reporting_drillholes!$BC$5)+($AR108*[1]temp_Reporting_drillholes!$BA$4/100*[1]temp_Reporting_drillholes!$BA$5)+($AS108*[1]temp_Reporting_drillholes!$BD$4/100*[1]temp_Reporting_drillholes!$BD$5)+($AT108*[1]temp_Reporting_drillholes!$BE$4/100*[1]temp_Reporting_drillholes!$BE$5))/([1]temp_Reporting_drillholes!$BB$4*[1]temp_Reporting_drillholes!$BB$5/31.1034768),AP108)</f>
        <v>0</v>
      </c>
      <c r="AV108" s="16" t="e">
        <f>IF(AR108&lt;&gt;"",(($AP108*[1]temp_Reporting_drillholes!$BB$4/31.1034768*[1]temp_Reporting_drillholes!$BB$5)+($AQ108*[1]temp_Reporting_drillholes!$BC$4/31.1034768*[1]temp_Reporting_drillholes!$BC$5)+($AR108*[1]temp_Reporting_drillholes!$BA$4/100*[1]temp_Reporting_drillholes!$BA$5)+($AS108*[1]temp_Reporting_drillholes!$BD$4/100*[1]temp_Reporting_drillholes!$BD$5)+($AT108*[1]temp_Reporting_drillholes!$BE$4/100*[1]temp_Reporting_drillholes!$BE$5))/([1]temp_Reporting_drillholes!$BA$4*[1]temp_Reporting_drillholes!$BA$5/100),($AP108*[1]temp_Reporting_drillholes!$BB$4/31.1034768*[1]temp_Reporting_drillholes!$BB$5)/([1]temp_Reporting_drillholes!$BA$4*[1]temp_Reporting_drillholes!$BA$5/100))</f>
        <v>#DIV/0!</v>
      </c>
      <c r="AW108" s="18">
        <f>IF(AR108&lt;&gt;"",($AP108*[1]temp_Reporting_drillholes!$BB$4/31.1034768)+($AQ108*[1]temp_Reporting_drillholes!$BC$4/31.1034768)+($AR108*[1]temp_Reporting_drillholes!$BA$4/100)+($AS108*[1]temp_Reporting_drillholes!$BD$4/100)+($AT108*[1]temp_Reporting_drillholes!$BE$4/100),($AP108*[1]temp_Reporting_drillholes!$BB$4/31.1034768))</f>
        <v>0</v>
      </c>
      <c r="AX108" s="19" t="str">
        <f>IF(AR108&lt;&gt;"",(AR108+($AS108*[1]temp_Reporting_drillholes!$BD$6)+($AT108*[1]temp_Reporting_drillholes!$BE$6)+($AP108*[1]temp_Reporting_drillholes!$BB$6)+($AQ108*[1]temp_Reporting_drillholes!$BC$6)),"")</f>
        <v/>
      </c>
      <c r="BF108" s="19"/>
      <c r="BG108" s="14"/>
      <c r="BI108" s="33" t="s">
        <v>62</v>
      </c>
      <c r="BJ108" s="34" t="s">
        <v>63</v>
      </c>
    </row>
    <row r="109" spans="1:62" s="20" customFormat="1" ht="12" customHeight="1" x14ac:dyDescent="0.25">
      <c r="A109" s="23" t="s">
        <v>314</v>
      </c>
      <c r="B109" s="20" t="s">
        <v>312</v>
      </c>
      <c r="C109" s="24">
        <v>0.8</v>
      </c>
      <c r="D109" s="24">
        <v>1.1000000000000001</v>
      </c>
      <c r="E109" s="26">
        <f t="shared" si="21"/>
        <v>0.30000000000000004</v>
      </c>
      <c r="F109" s="20" t="s">
        <v>55</v>
      </c>
      <c r="G109" s="27"/>
      <c r="J109" s="28"/>
      <c r="L109" s="20" t="s">
        <v>56</v>
      </c>
      <c r="M109" s="29" t="s">
        <v>57</v>
      </c>
      <c r="O109" s="27" t="s">
        <v>58</v>
      </c>
      <c r="P109" s="49" t="s">
        <v>289</v>
      </c>
      <c r="Q109" t="s">
        <v>60</v>
      </c>
      <c r="R109" s="27" t="s">
        <v>315</v>
      </c>
      <c r="S109" s="19"/>
      <c r="AO109" s="31">
        <f t="shared" si="22"/>
        <v>0.30000000000000004</v>
      </c>
      <c r="AP109" s="14">
        <f t="shared" si="23"/>
        <v>0</v>
      </c>
      <c r="AQ109" s="15" t="str">
        <f t="shared" si="24"/>
        <v/>
      </c>
      <c r="AR109" s="16" t="str">
        <f t="shared" si="25"/>
        <v/>
      </c>
      <c r="AS109" s="16" t="str">
        <f t="shared" si="26"/>
        <v/>
      </c>
      <c r="AT109" s="16" t="str">
        <f t="shared" si="27"/>
        <v/>
      </c>
      <c r="AU109" s="17">
        <f>IF(AR109&lt;&gt;"",(($AP109*[1]temp_Reporting_drillholes!$BB$4/31.1034768*[1]temp_Reporting_drillholes!$BB$5)+($AQ109*[1]temp_Reporting_drillholes!$BC$4/31.1034768*[1]temp_Reporting_drillholes!$BC$5)+($AR109*[1]temp_Reporting_drillholes!$BA$4/100*[1]temp_Reporting_drillholes!$BA$5)+($AS109*[1]temp_Reporting_drillholes!$BD$4/100*[1]temp_Reporting_drillholes!$BD$5)+($AT109*[1]temp_Reporting_drillholes!$BE$4/100*[1]temp_Reporting_drillholes!$BE$5))/([1]temp_Reporting_drillholes!$BB$4*[1]temp_Reporting_drillholes!$BB$5/31.1034768),AP109)</f>
        <v>0</v>
      </c>
      <c r="AV109" s="16" t="e">
        <f>IF(AR109&lt;&gt;"",(($AP109*[1]temp_Reporting_drillholes!$BB$4/31.1034768*[1]temp_Reporting_drillholes!$BB$5)+($AQ109*[1]temp_Reporting_drillholes!$BC$4/31.1034768*[1]temp_Reporting_drillholes!$BC$5)+($AR109*[1]temp_Reporting_drillholes!$BA$4/100*[1]temp_Reporting_drillholes!$BA$5)+($AS109*[1]temp_Reporting_drillholes!$BD$4/100*[1]temp_Reporting_drillholes!$BD$5)+($AT109*[1]temp_Reporting_drillholes!$BE$4/100*[1]temp_Reporting_drillholes!$BE$5))/([1]temp_Reporting_drillholes!$BA$4*[1]temp_Reporting_drillholes!$BA$5/100),($AP109*[1]temp_Reporting_drillholes!$BB$4/31.1034768*[1]temp_Reporting_drillholes!$BB$5)/([1]temp_Reporting_drillholes!$BA$4*[1]temp_Reporting_drillholes!$BA$5/100))</f>
        <v>#DIV/0!</v>
      </c>
      <c r="AW109" s="18">
        <f>IF(AR109&lt;&gt;"",($AP109*[1]temp_Reporting_drillholes!$BB$4/31.1034768)+($AQ109*[1]temp_Reporting_drillholes!$BC$4/31.1034768)+($AR109*[1]temp_Reporting_drillholes!$BA$4/100)+($AS109*[1]temp_Reporting_drillholes!$BD$4/100)+($AT109*[1]temp_Reporting_drillholes!$BE$4/100),($AP109*[1]temp_Reporting_drillholes!$BB$4/31.1034768))</f>
        <v>0</v>
      </c>
      <c r="AX109" s="19" t="str">
        <f>IF(AR109&lt;&gt;"",(AR109+($AS109*[1]temp_Reporting_drillholes!$BD$6)+($AT109*[1]temp_Reporting_drillholes!$BE$6)+($AP109*[1]temp_Reporting_drillholes!$BB$6)+($AQ109*[1]temp_Reporting_drillholes!$BC$6)),"")</f>
        <v/>
      </c>
      <c r="BF109" s="19"/>
      <c r="BG109" s="14"/>
      <c r="BI109" s="33" t="s">
        <v>62</v>
      </c>
      <c r="BJ109" s="34" t="s">
        <v>63</v>
      </c>
    </row>
    <row r="110" spans="1:62" s="20" customFormat="1" ht="12" customHeight="1" x14ac:dyDescent="0.25">
      <c r="A110" s="23" t="s">
        <v>316</v>
      </c>
      <c r="B110" s="20" t="s">
        <v>317</v>
      </c>
      <c r="C110" s="24">
        <v>0</v>
      </c>
      <c r="D110" s="24">
        <v>0.2</v>
      </c>
      <c r="E110" s="26">
        <f t="shared" si="21"/>
        <v>0.2</v>
      </c>
      <c r="F110" s="20" t="s">
        <v>55</v>
      </c>
      <c r="G110" s="27"/>
      <c r="J110" s="28"/>
      <c r="L110" s="20" t="s">
        <v>56</v>
      </c>
      <c r="M110" s="29" t="s">
        <v>57</v>
      </c>
      <c r="O110" s="27" t="s">
        <v>58</v>
      </c>
      <c r="P110" s="55" t="s">
        <v>289</v>
      </c>
      <c r="Q110" t="s">
        <v>60</v>
      </c>
      <c r="R110" s="27" t="s">
        <v>318</v>
      </c>
      <c r="S110" s="19"/>
      <c r="AO110" s="31">
        <f t="shared" si="22"/>
        <v>0.2</v>
      </c>
      <c r="AP110" s="14">
        <f t="shared" si="23"/>
        <v>0</v>
      </c>
      <c r="AQ110" s="15" t="str">
        <f t="shared" si="24"/>
        <v/>
      </c>
      <c r="AR110" s="16" t="str">
        <f t="shared" si="25"/>
        <v/>
      </c>
      <c r="AS110" s="16" t="str">
        <f t="shared" si="26"/>
        <v/>
      </c>
      <c r="AT110" s="16" t="str">
        <f t="shared" si="27"/>
        <v/>
      </c>
      <c r="AU110" s="17">
        <f>IF(AR110&lt;&gt;"",(($AP110*[1]temp_Reporting_drillholes!$BB$4/31.1034768*[1]temp_Reporting_drillholes!$BB$5)+($AQ110*[1]temp_Reporting_drillholes!$BC$4/31.1034768*[1]temp_Reporting_drillholes!$BC$5)+($AR110*[1]temp_Reporting_drillholes!$BA$4/100*[1]temp_Reporting_drillholes!$BA$5)+($AS110*[1]temp_Reporting_drillholes!$BD$4/100*[1]temp_Reporting_drillholes!$BD$5)+($AT110*[1]temp_Reporting_drillholes!$BE$4/100*[1]temp_Reporting_drillholes!$BE$5))/([1]temp_Reporting_drillholes!$BB$4*[1]temp_Reporting_drillholes!$BB$5/31.1034768),AP110)</f>
        <v>0</v>
      </c>
      <c r="AV110" s="16" t="e">
        <f>IF(AR110&lt;&gt;"",(($AP110*[1]temp_Reporting_drillholes!$BB$4/31.1034768*[1]temp_Reporting_drillholes!$BB$5)+($AQ110*[1]temp_Reporting_drillholes!$BC$4/31.1034768*[1]temp_Reporting_drillholes!$BC$5)+($AR110*[1]temp_Reporting_drillholes!$BA$4/100*[1]temp_Reporting_drillholes!$BA$5)+($AS110*[1]temp_Reporting_drillholes!$BD$4/100*[1]temp_Reporting_drillholes!$BD$5)+($AT110*[1]temp_Reporting_drillholes!$BE$4/100*[1]temp_Reporting_drillholes!$BE$5))/([1]temp_Reporting_drillholes!$BA$4*[1]temp_Reporting_drillholes!$BA$5/100),($AP110*[1]temp_Reporting_drillholes!$BB$4/31.1034768*[1]temp_Reporting_drillholes!$BB$5)/([1]temp_Reporting_drillholes!$BA$4*[1]temp_Reporting_drillholes!$BA$5/100))</f>
        <v>#DIV/0!</v>
      </c>
      <c r="AW110" s="18">
        <f>IF(AR110&lt;&gt;"",($AP110*[1]temp_Reporting_drillholes!$BB$4/31.1034768)+($AQ110*[1]temp_Reporting_drillholes!$BC$4/31.1034768)+($AR110*[1]temp_Reporting_drillholes!$BA$4/100)+($AS110*[1]temp_Reporting_drillholes!$BD$4/100)+($AT110*[1]temp_Reporting_drillholes!$BE$4/100),($AP110*[1]temp_Reporting_drillholes!$BB$4/31.1034768))</f>
        <v>0</v>
      </c>
      <c r="AX110" s="19" t="str">
        <f>IF(AR110&lt;&gt;"",(AR110+($AS110*[1]temp_Reporting_drillholes!$BD$6)+($AT110*[1]temp_Reporting_drillholes!$BE$6)+($AP110*[1]temp_Reporting_drillholes!$BB$6)+($AQ110*[1]temp_Reporting_drillholes!$BC$6)),"")</f>
        <v/>
      </c>
      <c r="BF110" s="19"/>
      <c r="BG110" s="14"/>
      <c r="BI110" s="33" t="s">
        <v>62</v>
      </c>
      <c r="BJ110" s="34" t="s">
        <v>63</v>
      </c>
    </row>
    <row r="111" spans="1:62" s="20" customFormat="1" ht="12" customHeight="1" x14ac:dyDescent="0.25">
      <c r="A111" s="23" t="s">
        <v>319</v>
      </c>
      <c r="B111" s="20" t="s">
        <v>320</v>
      </c>
      <c r="C111" s="24">
        <v>0</v>
      </c>
      <c r="D111" s="24">
        <v>0.6</v>
      </c>
      <c r="E111" s="26">
        <f t="shared" si="21"/>
        <v>0.6</v>
      </c>
      <c r="F111" s="20" t="s">
        <v>55</v>
      </c>
      <c r="G111" s="27"/>
      <c r="J111" s="28"/>
      <c r="L111" s="20" t="s">
        <v>56</v>
      </c>
      <c r="M111" s="29" t="s">
        <v>57</v>
      </c>
      <c r="O111" s="27" t="s">
        <v>58</v>
      </c>
      <c r="P111" s="55" t="s">
        <v>289</v>
      </c>
      <c r="Q111" t="s">
        <v>60</v>
      </c>
      <c r="R111" s="27" t="s">
        <v>321</v>
      </c>
      <c r="S111" s="19"/>
      <c r="AO111" s="31">
        <f t="shared" si="22"/>
        <v>0.6</v>
      </c>
      <c r="AP111" s="14">
        <f t="shared" si="23"/>
        <v>0</v>
      </c>
      <c r="AQ111" s="15" t="str">
        <f t="shared" si="24"/>
        <v/>
      </c>
      <c r="AR111" s="16" t="str">
        <f t="shared" si="25"/>
        <v/>
      </c>
      <c r="AS111" s="16" t="str">
        <f t="shared" si="26"/>
        <v/>
      </c>
      <c r="AT111" s="16" t="str">
        <f t="shared" si="27"/>
        <v/>
      </c>
      <c r="AU111" s="17">
        <f>IF(AR111&lt;&gt;"",(($AP111*[1]temp_Reporting_drillholes!$BB$4/31.1034768*[1]temp_Reporting_drillholes!$BB$5)+($AQ111*[1]temp_Reporting_drillholes!$BC$4/31.1034768*[1]temp_Reporting_drillholes!$BC$5)+($AR111*[1]temp_Reporting_drillholes!$BA$4/100*[1]temp_Reporting_drillholes!$BA$5)+($AS111*[1]temp_Reporting_drillholes!$BD$4/100*[1]temp_Reporting_drillholes!$BD$5)+($AT111*[1]temp_Reporting_drillholes!$BE$4/100*[1]temp_Reporting_drillholes!$BE$5))/([1]temp_Reporting_drillholes!$BB$4*[1]temp_Reporting_drillholes!$BB$5/31.1034768),AP111)</f>
        <v>0</v>
      </c>
      <c r="AV111" s="16" t="e">
        <f>IF(AR111&lt;&gt;"",(($AP111*[1]temp_Reporting_drillholes!$BB$4/31.1034768*[1]temp_Reporting_drillholes!$BB$5)+($AQ111*[1]temp_Reporting_drillholes!$BC$4/31.1034768*[1]temp_Reporting_drillholes!$BC$5)+($AR111*[1]temp_Reporting_drillholes!$BA$4/100*[1]temp_Reporting_drillholes!$BA$5)+($AS111*[1]temp_Reporting_drillholes!$BD$4/100*[1]temp_Reporting_drillholes!$BD$5)+($AT111*[1]temp_Reporting_drillholes!$BE$4/100*[1]temp_Reporting_drillholes!$BE$5))/([1]temp_Reporting_drillholes!$BA$4*[1]temp_Reporting_drillholes!$BA$5/100),($AP111*[1]temp_Reporting_drillholes!$BB$4/31.1034768*[1]temp_Reporting_drillholes!$BB$5)/([1]temp_Reporting_drillholes!$BA$4*[1]temp_Reporting_drillholes!$BA$5/100))</f>
        <v>#DIV/0!</v>
      </c>
      <c r="AW111" s="18">
        <f>IF(AR111&lt;&gt;"",($AP111*[1]temp_Reporting_drillholes!$BB$4/31.1034768)+($AQ111*[1]temp_Reporting_drillholes!$BC$4/31.1034768)+($AR111*[1]temp_Reporting_drillholes!$BA$4/100)+($AS111*[1]temp_Reporting_drillholes!$BD$4/100)+($AT111*[1]temp_Reporting_drillholes!$BE$4/100),($AP111*[1]temp_Reporting_drillholes!$BB$4/31.1034768))</f>
        <v>0</v>
      </c>
      <c r="AX111" s="19" t="str">
        <f>IF(AR111&lt;&gt;"",(AR111+($AS111*[1]temp_Reporting_drillholes!$BD$6)+($AT111*[1]temp_Reporting_drillholes!$BE$6)+($AP111*[1]temp_Reporting_drillholes!$BB$6)+($AQ111*[1]temp_Reporting_drillholes!$BC$6)),"")</f>
        <v/>
      </c>
      <c r="BF111" s="19"/>
      <c r="BG111" s="14"/>
      <c r="BI111" s="33" t="s">
        <v>62</v>
      </c>
      <c r="BJ111" s="34" t="s">
        <v>63</v>
      </c>
    </row>
    <row r="112" spans="1:62" s="20" customFormat="1" ht="12" customHeight="1" x14ac:dyDescent="0.2">
      <c r="A112" s="37" t="s">
        <v>322</v>
      </c>
      <c r="B112" s="38" t="s">
        <v>323</v>
      </c>
      <c r="C112" s="39"/>
      <c r="D112" s="39"/>
      <c r="E112" s="40">
        <f t="shared" si="21"/>
        <v>0</v>
      </c>
      <c r="F112" s="38" t="s">
        <v>120</v>
      </c>
      <c r="G112" s="27"/>
      <c r="H112" s="38"/>
      <c r="I112" s="38"/>
      <c r="J112" s="41"/>
      <c r="K112" s="38"/>
      <c r="L112" s="38"/>
      <c r="M112" s="42"/>
      <c r="N112" s="38"/>
      <c r="O112" s="27"/>
      <c r="P112" s="50" t="s">
        <v>324</v>
      </c>
      <c r="Q112" s="27"/>
      <c r="R112" s="37" t="s">
        <v>322</v>
      </c>
      <c r="S112" s="19"/>
      <c r="AO112" s="31"/>
      <c r="AP112" s="14">
        <f t="shared" si="23"/>
        <v>0</v>
      </c>
      <c r="AQ112" s="15" t="str">
        <f t="shared" si="24"/>
        <v/>
      </c>
      <c r="AR112" s="16" t="str">
        <f t="shared" si="25"/>
        <v/>
      </c>
      <c r="AS112" s="16" t="str">
        <f t="shared" si="26"/>
        <v/>
      </c>
      <c r="AT112" s="16" t="str">
        <f t="shared" si="27"/>
        <v/>
      </c>
      <c r="AU112" s="17">
        <f>IF(AR112&lt;&gt;"",(($AP112*[1]temp_Reporting_drillholes!$BB$4/31.1034768*[1]temp_Reporting_drillholes!$BB$5)+($AQ112*[1]temp_Reporting_drillholes!$BC$4/31.1034768*[1]temp_Reporting_drillholes!$BC$5)+($AR112*[1]temp_Reporting_drillholes!$BA$4/100*[1]temp_Reporting_drillholes!$BA$5)+($AS112*[1]temp_Reporting_drillholes!$BD$4/100*[1]temp_Reporting_drillholes!$BD$5)+($AT112*[1]temp_Reporting_drillholes!$BE$4/100*[1]temp_Reporting_drillholes!$BE$5))/([1]temp_Reporting_drillholes!$BB$4*[1]temp_Reporting_drillholes!$BB$5/31.1034768),AP112)</f>
        <v>0</v>
      </c>
      <c r="AV112" s="16" t="e">
        <f>IF(AR112&lt;&gt;"",(($AP112*[1]temp_Reporting_drillholes!$BB$4/31.1034768*[1]temp_Reporting_drillholes!$BB$5)+($AQ112*[1]temp_Reporting_drillholes!$BC$4/31.1034768*[1]temp_Reporting_drillholes!$BC$5)+($AR112*[1]temp_Reporting_drillholes!$BA$4/100*[1]temp_Reporting_drillholes!$BA$5)+($AS112*[1]temp_Reporting_drillholes!$BD$4/100*[1]temp_Reporting_drillholes!$BD$5)+($AT112*[1]temp_Reporting_drillholes!$BE$4/100*[1]temp_Reporting_drillholes!$BE$5))/([1]temp_Reporting_drillholes!$BA$4*[1]temp_Reporting_drillholes!$BA$5/100),($AP112*[1]temp_Reporting_drillholes!$BB$4/31.1034768*[1]temp_Reporting_drillholes!$BB$5)/([1]temp_Reporting_drillholes!$BA$4*[1]temp_Reporting_drillholes!$BA$5/100))</f>
        <v>#DIV/0!</v>
      </c>
      <c r="AW112" s="18">
        <f>IF(AR112&lt;&gt;"",($AP112*[1]temp_Reporting_drillholes!$BB$4/31.1034768)+($AQ112*[1]temp_Reporting_drillholes!$BC$4/31.1034768)+($AR112*[1]temp_Reporting_drillholes!$BA$4/100)+($AS112*[1]temp_Reporting_drillholes!$BD$4/100)+($AT112*[1]temp_Reporting_drillholes!$BE$4/100),($AP112*[1]temp_Reporting_drillholes!$BB$4/31.1034768))</f>
        <v>0</v>
      </c>
      <c r="AX112" s="19" t="str">
        <f>IF(AR112&lt;&gt;"",(AR112+($AS112*[1]temp_Reporting_drillholes!$BD$6)+($AT112*[1]temp_Reporting_drillholes!$BE$6)+($AP112*[1]temp_Reporting_drillholes!$BB$6)+($AQ112*[1]temp_Reporting_drillholes!$BC$6)),"")</f>
        <v/>
      </c>
      <c r="BF112" s="19"/>
      <c r="BG112" s="14"/>
      <c r="BI112" s="44"/>
      <c r="BJ112" s="44"/>
    </row>
    <row r="113" spans="1:62" s="20" customFormat="1" ht="12" customHeight="1" x14ac:dyDescent="0.2">
      <c r="A113" s="37" t="s">
        <v>325</v>
      </c>
      <c r="B113" s="38" t="s">
        <v>326</v>
      </c>
      <c r="C113" s="39">
        <v>0</v>
      </c>
      <c r="D113" s="39">
        <v>0.9</v>
      </c>
      <c r="E113" s="40">
        <f t="shared" si="21"/>
        <v>0.9</v>
      </c>
      <c r="F113" s="38" t="s">
        <v>120</v>
      </c>
      <c r="G113" s="27"/>
      <c r="H113" s="38"/>
      <c r="I113" s="38"/>
      <c r="J113" s="41"/>
      <c r="K113" s="38"/>
      <c r="L113" s="38"/>
      <c r="M113" s="42"/>
      <c r="N113" s="38"/>
      <c r="O113" s="27"/>
      <c r="P113" s="51" t="s">
        <v>188</v>
      </c>
      <c r="Q113" s="27"/>
      <c r="R113" s="37" t="s">
        <v>325</v>
      </c>
      <c r="S113" s="19"/>
      <c r="AO113" s="31"/>
      <c r="AP113" s="14">
        <f t="shared" si="23"/>
        <v>0</v>
      </c>
      <c r="AQ113" s="15" t="str">
        <f t="shared" si="24"/>
        <v/>
      </c>
      <c r="AR113" s="16" t="str">
        <f t="shared" si="25"/>
        <v/>
      </c>
      <c r="AS113" s="16" t="str">
        <f t="shared" si="26"/>
        <v/>
      </c>
      <c r="AT113" s="16" t="str">
        <f t="shared" si="27"/>
        <v/>
      </c>
      <c r="AU113" s="17">
        <f>IF(AR113&lt;&gt;"",(($AP113*[1]temp_Reporting_drillholes!$BB$4/31.1034768*[1]temp_Reporting_drillholes!$BB$5)+($AQ113*[1]temp_Reporting_drillholes!$BC$4/31.1034768*[1]temp_Reporting_drillholes!$BC$5)+($AR113*[1]temp_Reporting_drillholes!$BA$4/100*[1]temp_Reporting_drillholes!$BA$5)+($AS113*[1]temp_Reporting_drillholes!$BD$4/100*[1]temp_Reporting_drillholes!$BD$5)+($AT113*[1]temp_Reporting_drillholes!$BE$4/100*[1]temp_Reporting_drillholes!$BE$5))/([1]temp_Reporting_drillholes!$BB$4*[1]temp_Reporting_drillholes!$BB$5/31.1034768),AP113)</f>
        <v>0</v>
      </c>
      <c r="AV113" s="16" t="e">
        <f>IF(AR113&lt;&gt;"",(($AP113*[1]temp_Reporting_drillholes!$BB$4/31.1034768*[1]temp_Reporting_drillholes!$BB$5)+($AQ113*[1]temp_Reporting_drillholes!$BC$4/31.1034768*[1]temp_Reporting_drillholes!$BC$5)+($AR113*[1]temp_Reporting_drillholes!$BA$4/100*[1]temp_Reporting_drillholes!$BA$5)+($AS113*[1]temp_Reporting_drillholes!$BD$4/100*[1]temp_Reporting_drillholes!$BD$5)+($AT113*[1]temp_Reporting_drillholes!$BE$4/100*[1]temp_Reporting_drillholes!$BE$5))/([1]temp_Reporting_drillholes!$BA$4*[1]temp_Reporting_drillholes!$BA$5/100),($AP113*[1]temp_Reporting_drillholes!$BB$4/31.1034768*[1]temp_Reporting_drillholes!$BB$5)/([1]temp_Reporting_drillholes!$BA$4*[1]temp_Reporting_drillholes!$BA$5/100))</f>
        <v>#DIV/0!</v>
      </c>
      <c r="AW113" s="18">
        <f>IF(AR113&lt;&gt;"",($AP113*[1]temp_Reporting_drillholes!$BB$4/31.1034768)+($AQ113*[1]temp_Reporting_drillholes!$BC$4/31.1034768)+($AR113*[1]temp_Reporting_drillholes!$BA$4/100)+($AS113*[1]temp_Reporting_drillholes!$BD$4/100)+($AT113*[1]temp_Reporting_drillholes!$BE$4/100),($AP113*[1]temp_Reporting_drillholes!$BB$4/31.1034768))</f>
        <v>0</v>
      </c>
      <c r="AX113" s="19" t="str">
        <f>IF(AR113&lt;&gt;"",(AR113+($AS113*[1]temp_Reporting_drillholes!$BD$6)+($AT113*[1]temp_Reporting_drillholes!$BE$6)+($AP113*[1]temp_Reporting_drillholes!$BB$6)+($AQ113*[1]temp_Reporting_drillholes!$BC$6)),"")</f>
        <v/>
      </c>
      <c r="BF113" s="19"/>
      <c r="BG113" s="14"/>
      <c r="BI113" s="44"/>
      <c r="BJ113" s="44"/>
    </row>
    <row r="114" spans="1:62" s="20" customFormat="1" ht="12" customHeight="1" x14ac:dyDescent="0.25">
      <c r="A114" s="23" t="s">
        <v>327</v>
      </c>
      <c r="B114" s="20" t="s">
        <v>326</v>
      </c>
      <c r="C114" s="24">
        <v>0.9</v>
      </c>
      <c r="D114" s="24">
        <v>1.7</v>
      </c>
      <c r="E114" s="26">
        <f t="shared" si="21"/>
        <v>0.79999999999999993</v>
      </c>
      <c r="F114" s="20" t="s">
        <v>55</v>
      </c>
      <c r="G114" s="27"/>
      <c r="J114" s="28"/>
      <c r="L114" s="20" t="s">
        <v>56</v>
      </c>
      <c r="M114" s="29" t="s">
        <v>57</v>
      </c>
      <c r="O114" s="27" t="s">
        <v>58</v>
      </c>
      <c r="P114" s="35" t="s">
        <v>59</v>
      </c>
      <c r="Q114" t="s">
        <v>60</v>
      </c>
      <c r="R114" s="27" t="s">
        <v>328</v>
      </c>
      <c r="S114" s="19"/>
      <c r="AO114" s="31">
        <f>D114-C114</f>
        <v>0.79999999999999993</v>
      </c>
      <c r="AP114" s="14">
        <f t="shared" si="23"/>
        <v>0</v>
      </c>
      <c r="AQ114" s="15" t="str">
        <f t="shared" si="24"/>
        <v/>
      </c>
      <c r="AR114" s="16" t="str">
        <f t="shared" si="25"/>
        <v/>
      </c>
      <c r="AS114" s="16" t="str">
        <f t="shared" si="26"/>
        <v/>
      </c>
      <c r="AT114" s="16" t="str">
        <f t="shared" si="27"/>
        <v/>
      </c>
      <c r="AU114" s="17">
        <f>IF(AR114&lt;&gt;"",(($AP114*[1]temp_Reporting_drillholes!$BB$4/31.1034768*[1]temp_Reporting_drillholes!$BB$5)+($AQ114*[1]temp_Reporting_drillholes!$BC$4/31.1034768*[1]temp_Reporting_drillholes!$BC$5)+($AR114*[1]temp_Reporting_drillholes!$BA$4/100*[1]temp_Reporting_drillholes!$BA$5)+($AS114*[1]temp_Reporting_drillholes!$BD$4/100*[1]temp_Reporting_drillholes!$BD$5)+($AT114*[1]temp_Reporting_drillholes!$BE$4/100*[1]temp_Reporting_drillholes!$BE$5))/([1]temp_Reporting_drillholes!$BB$4*[1]temp_Reporting_drillholes!$BB$5/31.1034768),AP114)</f>
        <v>0</v>
      </c>
      <c r="AV114" s="16" t="e">
        <f>IF(AR114&lt;&gt;"",(($AP114*[1]temp_Reporting_drillholes!$BB$4/31.1034768*[1]temp_Reporting_drillholes!$BB$5)+($AQ114*[1]temp_Reporting_drillholes!$BC$4/31.1034768*[1]temp_Reporting_drillholes!$BC$5)+($AR114*[1]temp_Reporting_drillholes!$BA$4/100*[1]temp_Reporting_drillholes!$BA$5)+($AS114*[1]temp_Reporting_drillholes!$BD$4/100*[1]temp_Reporting_drillholes!$BD$5)+($AT114*[1]temp_Reporting_drillholes!$BE$4/100*[1]temp_Reporting_drillholes!$BE$5))/([1]temp_Reporting_drillholes!$BA$4*[1]temp_Reporting_drillholes!$BA$5/100),($AP114*[1]temp_Reporting_drillholes!$BB$4/31.1034768*[1]temp_Reporting_drillholes!$BB$5)/([1]temp_Reporting_drillholes!$BA$4*[1]temp_Reporting_drillholes!$BA$5/100))</f>
        <v>#DIV/0!</v>
      </c>
      <c r="AW114" s="18">
        <f>IF(AR114&lt;&gt;"",($AP114*[1]temp_Reporting_drillholes!$BB$4/31.1034768)+($AQ114*[1]temp_Reporting_drillholes!$BC$4/31.1034768)+($AR114*[1]temp_Reporting_drillholes!$BA$4/100)+($AS114*[1]temp_Reporting_drillholes!$BD$4/100)+($AT114*[1]temp_Reporting_drillholes!$BE$4/100),($AP114*[1]temp_Reporting_drillholes!$BB$4/31.1034768))</f>
        <v>0</v>
      </c>
      <c r="AX114" s="19" t="str">
        <f>IF(AR114&lt;&gt;"",(AR114+($AS114*[1]temp_Reporting_drillholes!$BD$6)+($AT114*[1]temp_Reporting_drillholes!$BE$6)+($AP114*[1]temp_Reporting_drillholes!$BB$6)+($AQ114*[1]temp_Reporting_drillholes!$BC$6)),"")</f>
        <v/>
      </c>
      <c r="BF114" s="19"/>
      <c r="BG114" s="14"/>
      <c r="BI114" s="33" t="s">
        <v>62</v>
      </c>
      <c r="BJ114" s="34" t="s">
        <v>63</v>
      </c>
    </row>
    <row r="115" spans="1:62" s="20" customFormat="1" ht="12" customHeight="1" x14ac:dyDescent="0.25">
      <c r="A115" s="23" t="s">
        <v>329</v>
      </c>
      <c r="B115" s="20" t="s">
        <v>326</v>
      </c>
      <c r="C115" s="24">
        <v>1.7</v>
      </c>
      <c r="D115" s="24">
        <v>2.4500000000000002</v>
      </c>
      <c r="E115" s="26">
        <f t="shared" si="21"/>
        <v>0.75000000000000022</v>
      </c>
      <c r="F115" s="20" t="s">
        <v>55</v>
      </c>
      <c r="G115" s="27"/>
      <c r="J115" s="28"/>
      <c r="L115" s="20" t="s">
        <v>56</v>
      </c>
      <c r="M115" s="29" t="s">
        <v>57</v>
      </c>
      <c r="O115" s="27" t="s">
        <v>58</v>
      </c>
      <c r="P115" s="35" t="s">
        <v>59</v>
      </c>
      <c r="Q115" t="s">
        <v>60</v>
      </c>
      <c r="R115" s="27" t="s">
        <v>330</v>
      </c>
      <c r="S115" s="19"/>
      <c r="AO115" s="31">
        <f>D115-C115</f>
        <v>0.75000000000000022</v>
      </c>
      <c r="AP115" s="14">
        <f t="shared" si="23"/>
        <v>0</v>
      </c>
      <c r="AQ115" s="15" t="str">
        <f t="shared" si="24"/>
        <v/>
      </c>
      <c r="AR115" s="16" t="str">
        <f t="shared" si="25"/>
        <v/>
      </c>
      <c r="AS115" s="16" t="str">
        <f t="shared" si="26"/>
        <v/>
      </c>
      <c r="AT115" s="16" t="str">
        <f t="shared" si="27"/>
        <v/>
      </c>
      <c r="AU115" s="17">
        <f>IF(AR115&lt;&gt;"",(($AP115*[1]temp_Reporting_drillholes!$BB$4/31.1034768*[1]temp_Reporting_drillholes!$BB$5)+($AQ115*[1]temp_Reporting_drillholes!$BC$4/31.1034768*[1]temp_Reporting_drillholes!$BC$5)+($AR115*[1]temp_Reporting_drillholes!$BA$4/100*[1]temp_Reporting_drillholes!$BA$5)+($AS115*[1]temp_Reporting_drillholes!$BD$4/100*[1]temp_Reporting_drillholes!$BD$5)+($AT115*[1]temp_Reporting_drillholes!$BE$4/100*[1]temp_Reporting_drillholes!$BE$5))/([1]temp_Reporting_drillholes!$BB$4*[1]temp_Reporting_drillholes!$BB$5/31.1034768),AP115)</f>
        <v>0</v>
      </c>
      <c r="AV115" s="16" t="e">
        <f>IF(AR115&lt;&gt;"",(($AP115*[1]temp_Reporting_drillholes!$BB$4/31.1034768*[1]temp_Reporting_drillholes!$BB$5)+($AQ115*[1]temp_Reporting_drillholes!$BC$4/31.1034768*[1]temp_Reporting_drillholes!$BC$5)+($AR115*[1]temp_Reporting_drillholes!$BA$4/100*[1]temp_Reporting_drillholes!$BA$5)+($AS115*[1]temp_Reporting_drillholes!$BD$4/100*[1]temp_Reporting_drillholes!$BD$5)+($AT115*[1]temp_Reporting_drillholes!$BE$4/100*[1]temp_Reporting_drillholes!$BE$5))/([1]temp_Reporting_drillholes!$BA$4*[1]temp_Reporting_drillholes!$BA$5/100),($AP115*[1]temp_Reporting_drillholes!$BB$4/31.1034768*[1]temp_Reporting_drillholes!$BB$5)/([1]temp_Reporting_drillholes!$BA$4*[1]temp_Reporting_drillholes!$BA$5/100))</f>
        <v>#DIV/0!</v>
      </c>
      <c r="AW115" s="18">
        <f>IF(AR115&lt;&gt;"",($AP115*[1]temp_Reporting_drillholes!$BB$4/31.1034768)+($AQ115*[1]temp_Reporting_drillholes!$BC$4/31.1034768)+($AR115*[1]temp_Reporting_drillholes!$BA$4/100)+($AS115*[1]temp_Reporting_drillholes!$BD$4/100)+($AT115*[1]temp_Reporting_drillholes!$BE$4/100),($AP115*[1]temp_Reporting_drillholes!$BB$4/31.1034768))</f>
        <v>0</v>
      </c>
      <c r="AX115" s="19" t="str">
        <f>IF(AR115&lt;&gt;"",(AR115+($AS115*[1]temp_Reporting_drillholes!$BD$6)+($AT115*[1]temp_Reporting_drillholes!$BE$6)+($AP115*[1]temp_Reporting_drillholes!$BB$6)+($AQ115*[1]temp_Reporting_drillholes!$BC$6)),"")</f>
        <v/>
      </c>
      <c r="BF115" s="19"/>
      <c r="BG115" s="14"/>
      <c r="BI115" s="33" t="s">
        <v>62</v>
      </c>
      <c r="BJ115" s="34" t="s">
        <v>63</v>
      </c>
    </row>
    <row r="116" spans="1:62" s="20" customFormat="1" ht="12" customHeight="1" x14ac:dyDescent="0.25">
      <c r="A116" s="23" t="s">
        <v>331</v>
      </c>
      <c r="B116" s="20" t="s">
        <v>326</v>
      </c>
      <c r="C116" s="24">
        <v>2.4500000000000002</v>
      </c>
      <c r="D116" s="24">
        <v>3.2</v>
      </c>
      <c r="E116" s="26">
        <f t="shared" si="21"/>
        <v>0.75</v>
      </c>
      <c r="F116" s="20" t="s">
        <v>55</v>
      </c>
      <c r="G116" s="27"/>
      <c r="J116" s="28"/>
      <c r="L116" s="20" t="s">
        <v>56</v>
      </c>
      <c r="M116" s="29" t="s">
        <v>57</v>
      </c>
      <c r="O116" s="27" t="s">
        <v>58</v>
      </c>
      <c r="P116" s="35" t="s">
        <v>59</v>
      </c>
      <c r="Q116" t="s">
        <v>60</v>
      </c>
      <c r="R116" s="27" t="s">
        <v>332</v>
      </c>
      <c r="S116" s="19"/>
      <c r="AO116" s="31">
        <f>D116-C116</f>
        <v>0.75</v>
      </c>
      <c r="AP116" s="14">
        <f t="shared" si="23"/>
        <v>0</v>
      </c>
      <c r="AQ116" s="15" t="str">
        <f t="shared" si="24"/>
        <v/>
      </c>
      <c r="AR116" s="16" t="str">
        <f t="shared" si="25"/>
        <v/>
      </c>
      <c r="AS116" s="16" t="str">
        <f t="shared" si="26"/>
        <v/>
      </c>
      <c r="AT116" s="16" t="str">
        <f t="shared" si="27"/>
        <v/>
      </c>
      <c r="AU116" s="17">
        <f>IF(AR116&lt;&gt;"",(($AP116*[1]temp_Reporting_drillholes!$BB$4/31.1034768*[1]temp_Reporting_drillholes!$BB$5)+($AQ116*[1]temp_Reporting_drillholes!$BC$4/31.1034768*[1]temp_Reporting_drillholes!$BC$5)+($AR116*[1]temp_Reporting_drillholes!$BA$4/100*[1]temp_Reporting_drillholes!$BA$5)+($AS116*[1]temp_Reporting_drillholes!$BD$4/100*[1]temp_Reporting_drillholes!$BD$5)+($AT116*[1]temp_Reporting_drillholes!$BE$4/100*[1]temp_Reporting_drillholes!$BE$5))/([1]temp_Reporting_drillholes!$BB$4*[1]temp_Reporting_drillholes!$BB$5/31.1034768),AP116)</f>
        <v>0</v>
      </c>
      <c r="AV116" s="16" t="e">
        <f>IF(AR116&lt;&gt;"",(($AP116*[1]temp_Reporting_drillholes!$BB$4/31.1034768*[1]temp_Reporting_drillholes!$BB$5)+($AQ116*[1]temp_Reporting_drillholes!$BC$4/31.1034768*[1]temp_Reporting_drillholes!$BC$5)+($AR116*[1]temp_Reporting_drillholes!$BA$4/100*[1]temp_Reporting_drillholes!$BA$5)+($AS116*[1]temp_Reporting_drillholes!$BD$4/100*[1]temp_Reporting_drillholes!$BD$5)+($AT116*[1]temp_Reporting_drillholes!$BE$4/100*[1]temp_Reporting_drillholes!$BE$5))/([1]temp_Reporting_drillholes!$BA$4*[1]temp_Reporting_drillholes!$BA$5/100),($AP116*[1]temp_Reporting_drillholes!$BB$4/31.1034768*[1]temp_Reporting_drillholes!$BB$5)/([1]temp_Reporting_drillholes!$BA$4*[1]temp_Reporting_drillholes!$BA$5/100))</f>
        <v>#DIV/0!</v>
      </c>
      <c r="AW116" s="18">
        <f>IF(AR116&lt;&gt;"",($AP116*[1]temp_Reporting_drillholes!$BB$4/31.1034768)+($AQ116*[1]temp_Reporting_drillholes!$BC$4/31.1034768)+($AR116*[1]temp_Reporting_drillholes!$BA$4/100)+($AS116*[1]temp_Reporting_drillholes!$BD$4/100)+($AT116*[1]temp_Reporting_drillholes!$BE$4/100),($AP116*[1]temp_Reporting_drillholes!$BB$4/31.1034768))</f>
        <v>0</v>
      </c>
      <c r="AX116" s="19" t="str">
        <f>IF(AR116&lt;&gt;"",(AR116+($AS116*[1]temp_Reporting_drillholes!$BD$6)+($AT116*[1]temp_Reporting_drillholes!$BE$6)+($AP116*[1]temp_Reporting_drillholes!$BB$6)+($AQ116*[1]temp_Reporting_drillholes!$BC$6)),"")</f>
        <v/>
      </c>
      <c r="BF116" s="19"/>
      <c r="BG116" s="14"/>
      <c r="BI116" s="33" t="s">
        <v>62</v>
      </c>
      <c r="BJ116" s="34" t="s">
        <v>63</v>
      </c>
    </row>
    <row r="117" spans="1:62" s="20" customFormat="1" ht="12" customHeight="1" x14ac:dyDescent="0.25">
      <c r="A117" s="23" t="s">
        <v>333</v>
      </c>
      <c r="B117" s="20" t="s">
        <v>326</v>
      </c>
      <c r="C117" s="24">
        <v>3.2</v>
      </c>
      <c r="D117" s="24">
        <v>3.5</v>
      </c>
      <c r="E117" s="26">
        <f t="shared" si="21"/>
        <v>0.29999999999999982</v>
      </c>
      <c r="F117" s="20" t="s">
        <v>55</v>
      </c>
      <c r="G117" s="27"/>
      <c r="J117" s="28"/>
      <c r="L117" s="20" t="s">
        <v>56</v>
      </c>
      <c r="M117" s="29" t="s">
        <v>57</v>
      </c>
      <c r="O117" s="27" t="s">
        <v>58</v>
      </c>
      <c r="P117" s="49" t="s">
        <v>59</v>
      </c>
      <c r="Q117" t="s">
        <v>60</v>
      </c>
      <c r="R117" s="27" t="s">
        <v>334</v>
      </c>
      <c r="S117" s="19"/>
      <c r="AO117" s="31">
        <f>D117-C117</f>
        <v>0.29999999999999982</v>
      </c>
      <c r="AP117" s="14">
        <f t="shared" si="23"/>
        <v>0</v>
      </c>
      <c r="AQ117" s="15" t="str">
        <f t="shared" si="24"/>
        <v/>
      </c>
      <c r="AR117" s="16" t="str">
        <f t="shared" si="25"/>
        <v/>
      </c>
      <c r="AS117" s="16" t="str">
        <f t="shared" si="26"/>
        <v/>
      </c>
      <c r="AT117" s="16" t="str">
        <f t="shared" si="27"/>
        <v/>
      </c>
      <c r="AU117" s="17">
        <f>IF(AR117&lt;&gt;"",(($AP117*[1]temp_Reporting_drillholes!$BB$4/31.1034768*[1]temp_Reporting_drillholes!$BB$5)+($AQ117*[1]temp_Reporting_drillholes!$BC$4/31.1034768*[1]temp_Reporting_drillholes!$BC$5)+($AR117*[1]temp_Reporting_drillholes!$BA$4/100*[1]temp_Reporting_drillholes!$BA$5)+($AS117*[1]temp_Reporting_drillholes!$BD$4/100*[1]temp_Reporting_drillholes!$BD$5)+($AT117*[1]temp_Reporting_drillholes!$BE$4/100*[1]temp_Reporting_drillholes!$BE$5))/([1]temp_Reporting_drillholes!$BB$4*[1]temp_Reporting_drillholes!$BB$5/31.1034768),AP117)</f>
        <v>0</v>
      </c>
      <c r="AV117" s="16" t="e">
        <f>IF(AR117&lt;&gt;"",(($AP117*[1]temp_Reporting_drillholes!$BB$4/31.1034768*[1]temp_Reporting_drillholes!$BB$5)+($AQ117*[1]temp_Reporting_drillholes!$BC$4/31.1034768*[1]temp_Reporting_drillholes!$BC$5)+($AR117*[1]temp_Reporting_drillholes!$BA$4/100*[1]temp_Reporting_drillholes!$BA$5)+($AS117*[1]temp_Reporting_drillholes!$BD$4/100*[1]temp_Reporting_drillholes!$BD$5)+($AT117*[1]temp_Reporting_drillholes!$BE$4/100*[1]temp_Reporting_drillholes!$BE$5))/([1]temp_Reporting_drillholes!$BA$4*[1]temp_Reporting_drillholes!$BA$5/100),($AP117*[1]temp_Reporting_drillholes!$BB$4/31.1034768*[1]temp_Reporting_drillholes!$BB$5)/([1]temp_Reporting_drillholes!$BA$4*[1]temp_Reporting_drillholes!$BA$5/100))</f>
        <v>#DIV/0!</v>
      </c>
      <c r="AW117" s="18">
        <f>IF(AR117&lt;&gt;"",($AP117*[1]temp_Reporting_drillholes!$BB$4/31.1034768)+($AQ117*[1]temp_Reporting_drillholes!$BC$4/31.1034768)+($AR117*[1]temp_Reporting_drillholes!$BA$4/100)+($AS117*[1]temp_Reporting_drillholes!$BD$4/100)+($AT117*[1]temp_Reporting_drillholes!$BE$4/100),($AP117*[1]temp_Reporting_drillholes!$BB$4/31.1034768))</f>
        <v>0</v>
      </c>
      <c r="AX117" s="19" t="str">
        <f>IF(AR117&lt;&gt;"",(AR117+($AS117*[1]temp_Reporting_drillholes!$BD$6)+($AT117*[1]temp_Reporting_drillholes!$BE$6)+($AP117*[1]temp_Reporting_drillholes!$BB$6)+($AQ117*[1]temp_Reporting_drillholes!$BC$6)),"")</f>
        <v/>
      </c>
      <c r="BF117" s="19"/>
      <c r="BG117" s="14"/>
      <c r="BI117" s="33" t="s">
        <v>62</v>
      </c>
      <c r="BJ117" s="34" t="s">
        <v>63</v>
      </c>
    </row>
  </sheetData>
  <conditionalFormatting sqref="S104:U117">
    <cfRule type="cellIs" dxfId="10" priority="9" operator="equal">
      <formula>"L"</formula>
    </cfRule>
    <cfRule type="cellIs" dxfId="9" priority="10" operator="greaterThan">
      <formula>1</formula>
    </cfRule>
  </conditionalFormatting>
  <conditionalFormatting sqref="M2:M117">
    <cfRule type="cellIs" dxfId="8" priority="11" operator="equal">
      <formula>#REF!</formula>
    </cfRule>
  </conditionalFormatting>
  <conditionalFormatting sqref="BG2:BG117 AU2:AU117 AP2:AP117">
    <cfRule type="cellIs" dxfId="7" priority="8" operator="greaterThan">
      <formula>1</formula>
    </cfRule>
  </conditionalFormatting>
  <conditionalFormatting sqref="BB47:BB63">
    <cfRule type="cellIs" dxfId="6" priority="7" operator="greaterThan">
      <formula>1</formula>
    </cfRule>
  </conditionalFormatting>
  <conditionalFormatting sqref="AW2:AW117">
    <cfRule type="cellIs" dxfId="5" priority="6" operator="greaterThan">
      <formula>50</formula>
    </cfRule>
  </conditionalFormatting>
  <conditionalFormatting sqref="S1:U1">
    <cfRule type="cellIs" dxfId="4" priority="3" operator="equal">
      <formula>"L"</formula>
    </cfRule>
    <cfRule type="cellIs" dxfId="3" priority="4" operator="greaterThan">
      <formula>1</formula>
    </cfRule>
  </conditionalFormatting>
  <conditionalFormatting sqref="M1">
    <cfRule type="cellIs" dxfId="2" priority="5" operator="equal">
      <formula>#REF!</formula>
    </cfRule>
  </conditionalFormatting>
  <conditionalFormatting sqref="BG1 AU1 AP1">
    <cfRule type="cellIs" dxfId="1" priority="2" operator="greaterThan">
      <formula>1</formula>
    </cfRule>
  </conditionalFormatting>
  <conditionalFormatting sqref="AW1">
    <cfRule type="cellIs" dxfId="0" priority="1" operator="greaterThan">
      <formula>50</formula>
    </cfRule>
  </conditionalFormatting>
  <dataValidations count="1">
    <dataValidation type="textLength" allowBlank="1" showInputMessage="1" showErrorMessage="1" sqref="BJ2:BJ23 BJ114:BJ117 P1:P117 BJ25:BJ40 BJ42:BJ43 BJ45:BJ49 BJ52:BJ55 BJ57:BJ60 BJ62:BJ64 BJ66:BJ69 BJ71:BJ73 BJ75:BJ77 BJ79:BJ82 BJ84:BJ86 BJ88:BJ93 BJ95:BJ111">
      <formula1>0</formula1>
      <formula2>250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Nesbitt</dc:creator>
  <cp:lastModifiedBy>Elke Hodge</cp:lastModifiedBy>
  <dcterms:created xsi:type="dcterms:W3CDTF">2019-07-01T05:06:05Z</dcterms:created>
  <dcterms:modified xsi:type="dcterms:W3CDTF">2019-08-02T03:25:11Z</dcterms:modified>
</cp:coreProperties>
</file>