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228" yWindow="540" windowWidth="18192" windowHeight="561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Sheet1!$A$1:$M$23</definedName>
  </definedNames>
  <calcPr calcId="125725"/>
</workbook>
</file>

<file path=xl/calcChain.xml><?xml version="1.0" encoding="utf-8"?>
<calcChain xmlns="http://schemas.openxmlformats.org/spreadsheetml/2006/main">
  <c r="K22" i="1"/>
  <c r="J22"/>
  <c r="I22"/>
  <c r="J16"/>
  <c r="K16" s="1"/>
  <c r="J18"/>
  <c r="G20" l="1"/>
  <c r="J19" l="1"/>
  <c r="I20"/>
  <c r="K20" s="1"/>
  <c r="I19"/>
  <c r="H22"/>
  <c r="G19"/>
  <c r="G17"/>
  <c r="G15"/>
  <c r="G12"/>
  <c r="G13"/>
  <c r="G11"/>
  <c r="K19" l="1"/>
  <c r="G7"/>
  <c r="G5"/>
  <c r="G6"/>
  <c r="G4"/>
  <c r="K18"/>
  <c r="J17"/>
  <c r="K17" s="1"/>
  <c r="J15"/>
  <c r="K15" s="1"/>
  <c r="K5"/>
  <c r="K6"/>
  <c r="K7"/>
  <c r="K8"/>
  <c r="K9"/>
  <c r="K10"/>
  <c r="K11"/>
  <c r="K12"/>
  <c r="K13"/>
  <c r="K14"/>
  <c r="K4"/>
</calcChain>
</file>

<file path=xl/comments1.xml><?xml version="1.0" encoding="utf-8"?>
<comments xmlns="http://schemas.openxmlformats.org/spreadsheetml/2006/main">
  <authors>
    <author xml:space="preserve"> </author>
  </authors>
  <commentList>
    <comment ref="F11" authorId="0">
      <text>
        <r>
          <rPr>
            <b/>
            <sz val="8"/>
            <color indexed="81"/>
            <rFont val="Tahoma"/>
            <family val="2"/>
          </rPr>
          <t xml:space="preserve"> DE:</t>
        </r>
        <r>
          <rPr>
            <sz val="8"/>
            <color indexed="81"/>
            <rFont val="Tahoma"/>
            <family val="2"/>
          </rPr>
          <t xml:space="preserve">
This azimuth is assumed magnetic, but it is not clear from the logs if it is magnetic or true.
</t>
        </r>
      </text>
    </comment>
    <comment ref="F12" authorId="0">
      <text>
        <r>
          <rPr>
            <b/>
            <sz val="8"/>
            <color indexed="81"/>
            <rFont val="Tahoma"/>
            <family val="2"/>
          </rPr>
          <t xml:space="preserve"> DE:
</t>
        </r>
        <r>
          <rPr>
            <sz val="8"/>
            <color indexed="81"/>
            <rFont val="Tahoma"/>
            <family val="2"/>
          </rPr>
          <t>This azimuth is assumed magnetic, but it is not clear from the logs if it is magnetic or true.</t>
        </r>
      </text>
    </comment>
    <comment ref="F13" authorId="0">
      <text>
        <r>
          <rPr>
            <b/>
            <sz val="8"/>
            <color indexed="81"/>
            <rFont val="Tahoma"/>
            <family val="2"/>
          </rPr>
          <t xml:space="preserve"> DE:
</t>
        </r>
        <r>
          <rPr>
            <sz val="8"/>
            <color indexed="81"/>
            <rFont val="Tahoma"/>
            <family val="2"/>
          </rPr>
          <t>This azimuth is assumed magnetic, but it is not clear from the logs if it is magnetic or true.</t>
        </r>
      </text>
    </comment>
  </commentList>
</comments>
</file>

<file path=xl/sharedStrings.xml><?xml version="1.0" encoding="utf-8"?>
<sst xmlns="http://schemas.openxmlformats.org/spreadsheetml/2006/main" count="79" uniqueCount="52">
  <si>
    <t>DRILLING STATISTICS 2009 RC / DIAMOND DRILLING PROGRAM:</t>
  </si>
  <si>
    <t>TARGET</t>
  </si>
  <si>
    <t>HOLE No.</t>
  </si>
  <si>
    <t>RC (m)</t>
  </si>
  <si>
    <t>HQ (m)</t>
  </si>
  <si>
    <t>NQ (m)</t>
  </si>
  <si>
    <t>TOTAL</t>
  </si>
  <si>
    <t>UC19</t>
  </si>
  <si>
    <t>MURD001</t>
  </si>
  <si>
    <t>MURD002</t>
  </si>
  <si>
    <t>MURD003</t>
  </si>
  <si>
    <t>MURD004</t>
  </si>
  <si>
    <t>MURD005</t>
  </si>
  <si>
    <t>MURD006</t>
  </si>
  <si>
    <t>MURD007</t>
  </si>
  <si>
    <t>MURD008</t>
  </si>
  <si>
    <t>MURD009</t>
  </si>
  <si>
    <t>MURD010</t>
  </si>
  <si>
    <t>WBRC</t>
  </si>
  <si>
    <t xml:space="preserve"> </t>
  </si>
  <si>
    <t>UC17</t>
  </si>
  <si>
    <t>UC25</t>
  </si>
  <si>
    <t>UC16</t>
  </si>
  <si>
    <t>TOTALS</t>
  </si>
  <si>
    <t>Easting</t>
  </si>
  <si>
    <t>Northing</t>
  </si>
  <si>
    <t>Dip</t>
  </si>
  <si>
    <t>Gamma log</t>
  </si>
  <si>
    <t>Comments</t>
  </si>
  <si>
    <t>MURD012</t>
  </si>
  <si>
    <t>MURD011</t>
  </si>
  <si>
    <t>Yes</t>
  </si>
  <si>
    <t>MURD013</t>
  </si>
  <si>
    <t>MURD014</t>
  </si>
  <si>
    <t>No</t>
  </si>
  <si>
    <t>MURD015</t>
  </si>
  <si>
    <t>MURD016</t>
  </si>
  <si>
    <t>17 HOLES</t>
  </si>
  <si>
    <r>
      <rPr>
        <b/>
        <sz val="11"/>
        <color theme="1"/>
        <rFont val="Calibri"/>
        <family val="2"/>
        <scheme val="minor"/>
      </rPr>
      <t>Note:</t>
    </r>
    <r>
      <rPr>
        <sz val="11"/>
        <color theme="1"/>
        <rFont val="Calibri"/>
        <family val="2"/>
        <scheme val="minor"/>
      </rPr>
      <t xml:space="preserve"> drill collars for MURD005 to MURD010 have not been checked with the GPS since drilling.</t>
    </r>
  </si>
  <si>
    <t>Water bore, cased to at least 30m.</t>
  </si>
  <si>
    <t>Plan CDH003. WMC silicified, sericite on joints</t>
  </si>
  <si>
    <t>Plan CDH004. Stopped in Cambrian AP Basalt</t>
  </si>
  <si>
    <t>Plan MURP015</t>
  </si>
  <si>
    <t>Plan MURP016.  96m of HWT casing left in hole</t>
  </si>
  <si>
    <t>Plan CDH002. black shale / siltstone</t>
  </si>
  <si>
    <t>Plan CDH001. shale / siltstone in Murphy Inlier</t>
  </si>
  <si>
    <t xml:space="preserve"> to 130m</t>
  </si>
  <si>
    <t>to 100m</t>
  </si>
  <si>
    <t xml:space="preserve">Azimuth </t>
  </si>
  <si>
    <r>
      <t xml:space="preserve"> </t>
    </r>
    <r>
      <rPr>
        <sz val="11"/>
        <color theme="1"/>
        <rFont val="Calibri"/>
        <family val="2"/>
        <scheme val="minor"/>
      </rPr>
      <t>(mag)</t>
    </r>
  </si>
  <si>
    <r>
      <t xml:space="preserve"> </t>
    </r>
    <r>
      <rPr>
        <sz val="11"/>
        <color theme="1"/>
        <rFont val="Calibri"/>
        <family val="2"/>
        <scheme val="minor"/>
      </rPr>
      <t>(True)</t>
    </r>
  </si>
  <si>
    <t>Regional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</si>
</sst>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1" fontId="2" fillId="0" borderId="2" xfId="0" applyNumberFormat="1" applyFont="1" applyBorder="1" applyAlignment="1">
      <alignment horizontal="center"/>
    </xf>
    <xf numFmtId="1" fontId="2" fillId="0" borderId="3" xfId="0" applyNumberFormat="1" applyFont="1" applyFill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4" fillId="0" borderId="4" xfId="0" applyFont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7" fillId="0" borderId="11" xfId="0" applyFont="1" applyBorder="1" applyAlignment="1">
      <alignment horizontal="left"/>
    </xf>
    <xf numFmtId="0" fontId="7" fillId="0" borderId="11" xfId="0" applyFont="1" applyBorder="1"/>
    <xf numFmtId="0" fontId="0" fillId="0" borderId="12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3"/>
  <sheetViews>
    <sheetView tabSelected="1" workbookViewId="0">
      <selection activeCell="G25" sqref="G25"/>
    </sheetView>
  </sheetViews>
  <sheetFormatPr defaultColWidth="8.88671875" defaultRowHeight="14.4"/>
  <cols>
    <col min="1" max="1" width="10" style="1" customWidth="1"/>
    <col min="2" max="2" width="11" style="5" customWidth="1"/>
    <col min="3" max="4" width="11" style="1" customWidth="1"/>
    <col min="5" max="10" width="8.109375" style="1" customWidth="1"/>
    <col min="11" max="11" width="8.5546875" style="1" customWidth="1"/>
    <col min="12" max="12" width="10.33203125" style="1" customWidth="1"/>
    <col min="13" max="13" width="37.33203125" style="1" customWidth="1"/>
    <col min="14" max="16384" width="8.88671875" style="1"/>
  </cols>
  <sheetData>
    <row r="1" spans="1:13" ht="18.600000000000001" thickBot="1">
      <c r="A1" s="2" t="s">
        <v>0</v>
      </c>
    </row>
    <row r="2" spans="1:13" ht="15" thickBot="1">
      <c r="F2" s="37" t="s">
        <v>48</v>
      </c>
      <c r="G2" s="38"/>
    </row>
    <row r="3" spans="1:13" s="5" customFormat="1" ht="15" thickBot="1">
      <c r="A3" s="3" t="s">
        <v>1</v>
      </c>
      <c r="B3" s="4" t="s">
        <v>2</v>
      </c>
      <c r="C3" s="6" t="s">
        <v>24</v>
      </c>
      <c r="D3" s="6" t="s">
        <v>25</v>
      </c>
      <c r="E3" s="6" t="s">
        <v>26</v>
      </c>
      <c r="F3" s="6" t="s">
        <v>49</v>
      </c>
      <c r="G3" s="6" t="s">
        <v>50</v>
      </c>
      <c r="H3" s="4" t="s">
        <v>3</v>
      </c>
      <c r="I3" s="4" t="s">
        <v>4</v>
      </c>
      <c r="J3" s="4" t="s">
        <v>5</v>
      </c>
      <c r="K3" s="4" t="s">
        <v>6</v>
      </c>
      <c r="L3" s="6" t="s">
        <v>27</v>
      </c>
      <c r="M3" s="7" t="s">
        <v>28</v>
      </c>
    </row>
    <row r="4" spans="1:13">
      <c r="A4" s="25" t="s">
        <v>7</v>
      </c>
      <c r="B4" s="10" t="s">
        <v>8</v>
      </c>
      <c r="C4" s="9">
        <v>643337</v>
      </c>
      <c r="D4" s="9">
        <v>8038010</v>
      </c>
      <c r="E4" s="9">
        <v>-60</v>
      </c>
      <c r="F4" s="9">
        <v>203</v>
      </c>
      <c r="G4" s="15">
        <f>F4+5.13</f>
        <v>208.13</v>
      </c>
      <c r="H4" s="9">
        <v>102</v>
      </c>
      <c r="I4" s="9"/>
      <c r="J4" s="9">
        <v>229.4</v>
      </c>
      <c r="K4" s="9">
        <f>SUM(H4:J4)</f>
        <v>331.4</v>
      </c>
      <c r="L4" s="9" t="s">
        <v>47</v>
      </c>
      <c r="M4" s="26"/>
    </row>
    <row r="5" spans="1:13">
      <c r="A5" s="27" t="s">
        <v>7</v>
      </c>
      <c r="B5" s="12" t="s">
        <v>9</v>
      </c>
      <c r="C5" s="11">
        <v>643447</v>
      </c>
      <c r="D5" s="11">
        <v>8038216</v>
      </c>
      <c r="E5" s="11">
        <v>-60</v>
      </c>
      <c r="F5" s="11">
        <v>203</v>
      </c>
      <c r="G5" s="14">
        <f t="shared" ref="G5:G7" si="0">F5+5.13</f>
        <v>208.13</v>
      </c>
      <c r="H5" s="11">
        <v>101.5</v>
      </c>
      <c r="I5" s="11"/>
      <c r="J5" s="11">
        <v>454.6</v>
      </c>
      <c r="K5" s="11">
        <f t="shared" ref="K5:K20" si="1">SUM(H5:J5)</f>
        <v>556.1</v>
      </c>
      <c r="L5" s="11" t="s">
        <v>31</v>
      </c>
      <c r="M5" s="28"/>
    </row>
    <row r="6" spans="1:13">
      <c r="A6" s="27" t="s">
        <v>7</v>
      </c>
      <c r="B6" s="12" t="s">
        <v>10</v>
      </c>
      <c r="C6" s="11">
        <v>643519</v>
      </c>
      <c r="D6" s="11">
        <v>8038337</v>
      </c>
      <c r="E6" s="11">
        <v>-60</v>
      </c>
      <c r="F6" s="11">
        <v>172</v>
      </c>
      <c r="G6" s="14">
        <f t="shared" si="0"/>
        <v>177.13</v>
      </c>
      <c r="H6" s="11">
        <v>150</v>
      </c>
      <c r="I6" s="11"/>
      <c r="J6" s="11"/>
      <c r="K6" s="11">
        <f t="shared" si="1"/>
        <v>150</v>
      </c>
      <c r="L6" s="11" t="s">
        <v>31</v>
      </c>
      <c r="M6" s="28"/>
    </row>
    <row r="7" spans="1:13">
      <c r="A7" s="27" t="s">
        <v>7</v>
      </c>
      <c r="B7" s="12" t="s">
        <v>11</v>
      </c>
      <c r="C7" s="11">
        <v>642886</v>
      </c>
      <c r="D7" s="11">
        <v>8038260</v>
      </c>
      <c r="E7" s="11">
        <v>-60</v>
      </c>
      <c r="F7" s="11">
        <v>180</v>
      </c>
      <c r="G7" s="14">
        <f t="shared" si="0"/>
        <v>185.13</v>
      </c>
      <c r="H7" s="11">
        <v>96</v>
      </c>
      <c r="I7" s="11"/>
      <c r="J7" s="11">
        <v>27</v>
      </c>
      <c r="K7" s="11">
        <f t="shared" si="1"/>
        <v>123</v>
      </c>
      <c r="L7" s="11" t="s">
        <v>31</v>
      </c>
      <c r="M7" s="28"/>
    </row>
    <row r="8" spans="1:13">
      <c r="A8" s="27" t="s">
        <v>20</v>
      </c>
      <c r="B8" s="12" t="s">
        <v>12</v>
      </c>
      <c r="C8" s="16">
        <v>669200</v>
      </c>
      <c r="D8" s="11">
        <v>8049701</v>
      </c>
      <c r="E8" s="11">
        <v>-90</v>
      </c>
      <c r="F8" s="11">
        <v>0</v>
      </c>
      <c r="G8" s="14">
        <v>0</v>
      </c>
      <c r="H8" s="11">
        <v>102</v>
      </c>
      <c r="I8" s="11"/>
      <c r="J8" s="11"/>
      <c r="K8" s="11">
        <f t="shared" si="1"/>
        <v>102</v>
      </c>
      <c r="L8" s="11" t="s">
        <v>31</v>
      </c>
      <c r="M8" s="28"/>
    </row>
    <row r="9" spans="1:13">
      <c r="A9" s="27" t="s">
        <v>20</v>
      </c>
      <c r="B9" s="12" t="s">
        <v>13</v>
      </c>
      <c r="C9" s="21">
        <v>668790</v>
      </c>
      <c r="D9" s="21">
        <v>8049700</v>
      </c>
      <c r="E9" s="11">
        <v>-90</v>
      </c>
      <c r="F9" s="11">
        <v>0</v>
      </c>
      <c r="G9" s="14">
        <v>0</v>
      </c>
      <c r="H9" s="11">
        <v>97</v>
      </c>
      <c r="I9" s="11">
        <v>7.6</v>
      </c>
      <c r="J9" s="11">
        <v>165.9</v>
      </c>
      <c r="K9" s="11">
        <f t="shared" si="1"/>
        <v>270.5</v>
      </c>
      <c r="L9" s="11" t="s">
        <v>31</v>
      </c>
      <c r="M9" s="28"/>
    </row>
    <row r="10" spans="1:13">
      <c r="A10" s="27" t="s">
        <v>20</v>
      </c>
      <c r="B10" s="12" t="s">
        <v>14</v>
      </c>
      <c r="C10" s="22">
        <v>668999</v>
      </c>
      <c r="D10" s="22">
        <v>8049698</v>
      </c>
      <c r="E10" s="11">
        <v>-90</v>
      </c>
      <c r="F10" s="11">
        <v>0</v>
      </c>
      <c r="G10" s="14">
        <v>0</v>
      </c>
      <c r="H10" s="11">
        <v>66</v>
      </c>
      <c r="I10" s="11">
        <v>35.6</v>
      </c>
      <c r="J10" s="11">
        <v>78.900000000000006</v>
      </c>
      <c r="K10" s="11">
        <f t="shared" si="1"/>
        <v>180.5</v>
      </c>
      <c r="L10" s="11" t="s">
        <v>31</v>
      </c>
      <c r="M10" s="28"/>
    </row>
    <row r="11" spans="1:13" s="20" customFormat="1">
      <c r="A11" s="29" t="s">
        <v>21</v>
      </c>
      <c r="B11" s="18" t="s">
        <v>15</v>
      </c>
      <c r="C11" s="23">
        <v>667834</v>
      </c>
      <c r="D11" s="23">
        <v>8022136</v>
      </c>
      <c r="E11" s="17">
        <v>-60</v>
      </c>
      <c r="F11" s="17">
        <v>250</v>
      </c>
      <c r="G11" s="19">
        <f>F11+5.13</f>
        <v>255.13</v>
      </c>
      <c r="H11" s="17">
        <v>72</v>
      </c>
      <c r="I11" s="17"/>
      <c r="J11" s="17"/>
      <c r="K11" s="17">
        <f t="shared" si="1"/>
        <v>72</v>
      </c>
      <c r="L11" s="17" t="s">
        <v>31</v>
      </c>
      <c r="M11" s="30"/>
    </row>
    <row r="12" spans="1:13">
      <c r="A12" s="27" t="s">
        <v>21</v>
      </c>
      <c r="B12" s="12" t="s">
        <v>16</v>
      </c>
      <c r="C12" s="22">
        <v>668701</v>
      </c>
      <c r="D12" s="22">
        <v>8020274</v>
      </c>
      <c r="E12" s="11">
        <v>-60</v>
      </c>
      <c r="F12" s="11">
        <v>225</v>
      </c>
      <c r="G12" s="14">
        <f t="shared" ref="G12:G13" si="2">F12+5.13</f>
        <v>230.13</v>
      </c>
      <c r="H12" s="11">
        <v>48</v>
      </c>
      <c r="I12" s="11"/>
      <c r="J12" s="11"/>
      <c r="K12" s="11">
        <f t="shared" si="1"/>
        <v>48</v>
      </c>
      <c r="L12" s="11" t="s">
        <v>31</v>
      </c>
      <c r="M12" s="28"/>
    </row>
    <row r="13" spans="1:13">
      <c r="A13" s="27" t="s">
        <v>21</v>
      </c>
      <c r="B13" s="12" t="s">
        <v>17</v>
      </c>
      <c r="C13" s="22">
        <v>668797</v>
      </c>
      <c r="D13" s="22">
        <v>8020447</v>
      </c>
      <c r="E13" s="11">
        <v>-60</v>
      </c>
      <c r="F13" s="11">
        <v>225</v>
      </c>
      <c r="G13" s="14">
        <f t="shared" si="2"/>
        <v>230.13</v>
      </c>
      <c r="H13" s="11">
        <v>54</v>
      </c>
      <c r="I13" s="11"/>
      <c r="J13" s="11"/>
      <c r="K13" s="11">
        <f t="shared" si="1"/>
        <v>54</v>
      </c>
      <c r="L13" s="11" t="s">
        <v>31</v>
      </c>
      <c r="M13" s="28"/>
    </row>
    <row r="14" spans="1:13">
      <c r="A14" s="27" t="s">
        <v>22</v>
      </c>
      <c r="B14" s="12" t="s">
        <v>18</v>
      </c>
      <c r="C14" s="11"/>
      <c r="D14" s="11"/>
      <c r="E14" s="11">
        <v>-90</v>
      </c>
      <c r="F14" s="11"/>
      <c r="G14" s="11" t="s">
        <v>19</v>
      </c>
      <c r="H14" s="11">
        <v>60</v>
      </c>
      <c r="I14" s="11"/>
      <c r="J14" s="11"/>
      <c r="K14" s="11">
        <f t="shared" si="1"/>
        <v>60</v>
      </c>
      <c r="L14" s="11" t="s">
        <v>34</v>
      </c>
      <c r="M14" s="31" t="s">
        <v>39</v>
      </c>
    </row>
    <row r="15" spans="1:13">
      <c r="A15" s="27" t="s">
        <v>51</v>
      </c>
      <c r="B15" s="13" t="s">
        <v>30</v>
      </c>
      <c r="C15" s="8">
        <v>605078</v>
      </c>
      <c r="D15" s="8">
        <v>8001218</v>
      </c>
      <c r="E15" s="14">
        <v>-88.8</v>
      </c>
      <c r="F15" s="14">
        <v>103.6</v>
      </c>
      <c r="G15" s="14">
        <f>103.6+5.13</f>
        <v>108.72999999999999</v>
      </c>
      <c r="H15" s="11">
        <v>156</v>
      </c>
      <c r="I15" s="11"/>
      <c r="J15" s="11">
        <f>435.6-H15</f>
        <v>279.60000000000002</v>
      </c>
      <c r="K15" s="11">
        <f>SUM(H15:J15)</f>
        <v>435.6</v>
      </c>
      <c r="L15" s="14" t="s">
        <v>31</v>
      </c>
      <c r="M15" s="32" t="s">
        <v>45</v>
      </c>
    </row>
    <row r="16" spans="1:13">
      <c r="A16" s="27" t="s">
        <v>51</v>
      </c>
      <c r="B16" s="13" t="s">
        <v>29</v>
      </c>
      <c r="C16" s="8">
        <v>623188</v>
      </c>
      <c r="D16" s="8">
        <v>8011538</v>
      </c>
      <c r="E16" s="8">
        <v>-90</v>
      </c>
      <c r="F16" s="8">
        <v>0</v>
      </c>
      <c r="G16" s="11">
        <v>0</v>
      </c>
      <c r="H16" s="11">
        <v>137</v>
      </c>
      <c r="I16" s="11"/>
      <c r="J16" s="11">
        <f>342.1-H16</f>
        <v>205.10000000000002</v>
      </c>
      <c r="K16" s="11">
        <f>SUM(H16:J16)</f>
        <v>342.1</v>
      </c>
      <c r="L16" s="14" t="s">
        <v>46</v>
      </c>
      <c r="M16" s="32" t="s">
        <v>44</v>
      </c>
    </row>
    <row r="17" spans="1:13">
      <c r="A17" s="27" t="s">
        <v>51</v>
      </c>
      <c r="B17" s="13" t="s">
        <v>32</v>
      </c>
      <c r="C17" s="8">
        <v>638203</v>
      </c>
      <c r="D17" s="8">
        <v>8018998</v>
      </c>
      <c r="E17" s="14">
        <v>-87.6</v>
      </c>
      <c r="F17" s="8">
        <v>221</v>
      </c>
      <c r="G17" s="14">
        <f>F17+5.13</f>
        <v>226.13</v>
      </c>
      <c r="H17" s="11">
        <v>194</v>
      </c>
      <c r="I17" s="11"/>
      <c r="J17" s="11">
        <f>400-H17</f>
        <v>206</v>
      </c>
      <c r="K17" s="11">
        <f t="shared" si="1"/>
        <v>400</v>
      </c>
      <c r="L17" s="8" t="s">
        <v>31</v>
      </c>
      <c r="M17" s="32" t="s">
        <v>40</v>
      </c>
    </row>
    <row r="18" spans="1:13">
      <c r="A18" s="27" t="s">
        <v>51</v>
      </c>
      <c r="B18" s="13" t="s">
        <v>33</v>
      </c>
      <c r="C18" s="8">
        <v>616824</v>
      </c>
      <c r="D18" s="8">
        <v>8039564</v>
      </c>
      <c r="E18" s="8">
        <v>-90</v>
      </c>
      <c r="F18" s="8">
        <v>0</v>
      </c>
      <c r="G18" s="14">
        <v>0</v>
      </c>
      <c r="H18" s="11">
        <v>114</v>
      </c>
      <c r="I18" s="11"/>
      <c r="J18" s="11">
        <f>323.8-H18</f>
        <v>209.8</v>
      </c>
      <c r="K18" s="11">
        <f t="shared" si="1"/>
        <v>323.8</v>
      </c>
      <c r="L18" s="8" t="s">
        <v>34</v>
      </c>
      <c r="M18" s="32" t="s">
        <v>41</v>
      </c>
    </row>
    <row r="19" spans="1:13">
      <c r="A19" s="27" t="s">
        <v>7</v>
      </c>
      <c r="B19" s="13" t="s">
        <v>35</v>
      </c>
      <c r="C19" s="8">
        <v>643605</v>
      </c>
      <c r="D19" s="8">
        <v>8038105</v>
      </c>
      <c r="E19" s="8">
        <v>-60</v>
      </c>
      <c r="F19" s="8">
        <v>172</v>
      </c>
      <c r="G19" s="14">
        <f t="shared" ref="G19:G20" si="3">F19+5.13</f>
        <v>177.13</v>
      </c>
      <c r="H19" s="11">
        <v>108</v>
      </c>
      <c r="I19" s="11">
        <f>227-H19</f>
        <v>119</v>
      </c>
      <c r="J19" s="11">
        <f>473-227</f>
        <v>246</v>
      </c>
      <c r="K19" s="11">
        <f t="shared" si="1"/>
        <v>473</v>
      </c>
      <c r="L19" s="8" t="s">
        <v>31</v>
      </c>
      <c r="M19" s="32" t="s">
        <v>42</v>
      </c>
    </row>
    <row r="20" spans="1:13">
      <c r="A20" s="27" t="s">
        <v>7</v>
      </c>
      <c r="B20" s="13" t="s">
        <v>36</v>
      </c>
      <c r="C20" s="8">
        <v>643415</v>
      </c>
      <c r="D20" s="8">
        <v>8037801</v>
      </c>
      <c r="E20" s="14">
        <v>-87.4</v>
      </c>
      <c r="F20" s="8">
        <v>116.8</v>
      </c>
      <c r="G20" s="14">
        <f t="shared" si="3"/>
        <v>121.92999999999999</v>
      </c>
      <c r="H20" s="11">
        <v>102</v>
      </c>
      <c r="I20" s="11">
        <f>189-H20</f>
        <v>87</v>
      </c>
      <c r="J20" s="11"/>
      <c r="K20" s="11">
        <f t="shared" si="1"/>
        <v>189</v>
      </c>
      <c r="L20" s="8" t="s">
        <v>31</v>
      </c>
      <c r="M20" s="32" t="s">
        <v>43</v>
      </c>
    </row>
    <row r="21" spans="1:13">
      <c r="A21" s="27"/>
      <c r="B21" s="12" t="s">
        <v>19</v>
      </c>
      <c r="C21" s="11"/>
      <c r="D21" s="11"/>
      <c r="E21" s="11"/>
      <c r="F21" s="11"/>
      <c r="G21" s="11"/>
      <c r="H21" s="11"/>
      <c r="I21" s="11"/>
      <c r="J21" s="11"/>
      <c r="K21" s="11" t="s">
        <v>19</v>
      </c>
      <c r="L21" s="11"/>
      <c r="M21" s="28"/>
    </row>
    <row r="22" spans="1:13" ht="15" thickBot="1">
      <c r="A22" s="33" t="s">
        <v>23</v>
      </c>
      <c r="B22" s="34" t="s">
        <v>37</v>
      </c>
      <c r="C22" s="35"/>
      <c r="D22" s="35"/>
      <c r="E22" s="35"/>
      <c r="F22" s="35"/>
      <c r="G22" s="35"/>
      <c r="H22" s="35">
        <f>SUM(H4:H20)</f>
        <v>1759.5</v>
      </c>
      <c r="I22" s="35">
        <f>SUM(I4:I20)</f>
        <v>249.2</v>
      </c>
      <c r="J22" s="35">
        <f>SUM(J4:J20)</f>
        <v>2102.3000000000002</v>
      </c>
      <c r="K22" s="35">
        <f>SUM(K4:K20)</f>
        <v>4111</v>
      </c>
      <c r="L22" s="35"/>
      <c r="M22" s="36"/>
    </row>
    <row r="23" spans="1:13">
      <c r="A23" s="24" t="s">
        <v>38</v>
      </c>
    </row>
  </sheetData>
  <mergeCells count="1">
    <mergeCell ref="F2:G2"/>
  </mergeCells>
  <dataValidations count="2">
    <dataValidation type="decimal" allowBlank="1" showInputMessage="1" showErrorMessage="1" sqref="D10:D13 D15:D16">
      <formula1>1000000</formula1>
      <formula2>9999999</formula2>
    </dataValidation>
    <dataValidation type="decimal" allowBlank="1" showInputMessage="1" showErrorMessage="1" sqref="C10:C13 C16">
      <formula1>100000</formula1>
      <formula2>999999</formula2>
    </dataValidation>
  </dataValidations>
  <pageMargins left="0.33" right="0.2" top="0.56000000000000005" bottom="0.75" header="0.3" footer="0.3"/>
  <pageSetup paperSize="9" scale="96" orientation="landscape" horizontalDpi="4294967292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cp:lastPrinted>2009-12-18T05:22:54Z</cp:lastPrinted>
  <dcterms:created xsi:type="dcterms:W3CDTF">2009-08-11T06:05:43Z</dcterms:created>
  <dcterms:modified xsi:type="dcterms:W3CDTF">2010-05-10T05:33:52Z</dcterms:modified>
</cp:coreProperties>
</file>